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defaultThemeVersion="166925"/>
  <mc:AlternateContent xmlns:mc="http://schemas.openxmlformats.org/markup-compatibility/2006">
    <mc:Choice Requires="x15">
      <x15ac:absPath xmlns:x15ac="http://schemas.microsoft.com/office/spreadsheetml/2010/11/ac" url="C:\Users\John\Documents\JDMDATA\Case Studies\Case Lesson Plans\Miami-Dade County Sea Level Rise\"/>
    </mc:Choice>
  </mc:AlternateContent>
  <bookViews>
    <workbookView xWindow="0" yWindow="0" windowWidth="22560" windowHeight="8400"/>
  </bookViews>
  <sheets>
    <sheet name="Miami-Dade"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1" l="1"/>
  <c r="K19" i="1"/>
  <c r="L41" i="1" l="1"/>
  <c r="L55" i="1" s="1"/>
  <c r="D63" i="1"/>
  <c r="D66" i="1" s="1"/>
  <c r="F41" i="1"/>
  <c r="F46" i="1"/>
  <c r="D24" i="1"/>
  <c r="L15" i="1"/>
  <c r="L14" i="1"/>
  <c r="I54" i="1"/>
  <c r="I51" i="1"/>
  <c r="I42" i="1"/>
  <c r="E51" i="1"/>
  <c r="E45" i="1"/>
  <c r="J21" i="1"/>
  <c r="I21" i="1"/>
  <c r="J18" i="1"/>
  <c r="I18" i="1"/>
  <c r="J15" i="1"/>
  <c r="I15" i="1"/>
  <c r="E21" i="1"/>
  <c r="E18" i="1"/>
  <c r="E15" i="1"/>
  <c r="D21" i="1"/>
  <c r="D18" i="1"/>
  <c r="D15" i="1"/>
  <c r="J75" i="1"/>
  <c r="J72" i="1"/>
  <c r="J63" i="1"/>
  <c r="J54" i="1"/>
  <c r="J51" i="1"/>
  <c r="J42" i="1"/>
  <c r="J36" i="1"/>
  <c r="J33" i="1"/>
  <c r="J30" i="1"/>
  <c r="I75" i="1"/>
  <c r="I72" i="1"/>
  <c r="I63" i="1"/>
  <c r="I36" i="1"/>
  <c r="I33" i="1"/>
  <c r="I30" i="1"/>
  <c r="E75" i="1"/>
  <c r="E72" i="1"/>
  <c r="D72" i="1"/>
  <c r="D75" i="1"/>
  <c r="E70" i="1"/>
  <c r="E69" i="1"/>
  <c r="E68" i="1"/>
  <c r="F67" i="1"/>
  <c r="E67" i="1"/>
  <c r="E66" i="1"/>
  <c r="E63" i="1"/>
  <c r="G63" i="1" s="1"/>
  <c r="L26" i="1"/>
  <c r="C58" i="1"/>
  <c r="D57" i="1"/>
  <c r="L59" i="1" s="1"/>
  <c r="C57" i="1"/>
  <c r="E36" i="1"/>
  <c r="E33" i="1"/>
  <c r="E42" i="1"/>
  <c r="E54" i="1"/>
  <c r="D54" i="1"/>
  <c r="D51" i="1"/>
  <c r="D45" i="1"/>
  <c r="D42" i="1"/>
  <c r="D36" i="1"/>
  <c r="G36" i="1" s="1"/>
  <c r="K37" i="1" s="1"/>
  <c r="D33" i="1"/>
  <c r="D30" i="1"/>
  <c r="G30" i="1" s="1"/>
  <c r="K31" i="1" s="1"/>
  <c r="D25" i="1"/>
  <c r="L29" i="1" s="1"/>
  <c r="F61" i="1"/>
  <c r="L22" i="1"/>
  <c r="L21" i="1"/>
  <c r="L19" i="1"/>
  <c r="L18" i="1"/>
  <c r="L16" i="1"/>
  <c r="L52" i="1" l="1"/>
  <c r="F48" i="1"/>
  <c r="F69" i="1" s="1"/>
  <c r="L45" i="1"/>
  <c r="L51" i="1"/>
  <c r="L42" i="1"/>
  <c r="L54" i="1"/>
  <c r="L46" i="1"/>
  <c r="L43" i="1"/>
  <c r="M18" i="1"/>
  <c r="G15" i="1"/>
  <c r="G21" i="1"/>
  <c r="K22" i="1" s="1"/>
  <c r="M22" i="1" s="1"/>
  <c r="G51" i="1"/>
  <c r="K52" i="1" s="1"/>
  <c r="G18" i="1"/>
  <c r="M19" i="1" s="1"/>
  <c r="G33" i="1"/>
  <c r="K34" i="1" s="1"/>
  <c r="G72" i="1"/>
  <c r="K73" i="1" s="1"/>
  <c r="D58" i="1"/>
  <c r="L62" i="1"/>
  <c r="L75" i="1" s="1"/>
  <c r="G75" i="1"/>
  <c r="K76" i="1" s="1"/>
  <c r="G54" i="1"/>
  <c r="K55" i="1" s="1"/>
  <c r="M55" i="1" s="1"/>
  <c r="K64" i="1"/>
  <c r="G66" i="1"/>
  <c r="K63" i="1"/>
  <c r="G42" i="1"/>
  <c r="K42" i="1" s="1"/>
  <c r="K36" i="1"/>
  <c r="K30" i="1"/>
  <c r="L36" i="1"/>
  <c r="L31" i="1"/>
  <c r="M31" i="1" s="1"/>
  <c r="L37" i="1"/>
  <c r="M37" i="1" s="1"/>
  <c r="L33" i="1"/>
  <c r="L30" i="1"/>
  <c r="L34" i="1"/>
  <c r="K21" i="1" l="1"/>
  <c r="M21" i="1" s="1"/>
  <c r="M52" i="1"/>
  <c r="M42" i="1"/>
  <c r="K16" i="1"/>
  <c r="M16" i="1" s="1"/>
  <c r="K15" i="1"/>
  <c r="M15" i="1" s="1"/>
  <c r="L73" i="1"/>
  <c r="M73" i="1" s="1"/>
  <c r="K51" i="1"/>
  <c r="M51" i="1" s="1"/>
  <c r="M30" i="1"/>
  <c r="N31" i="1" s="1"/>
  <c r="L76" i="1"/>
  <c r="M76" i="1" s="1"/>
  <c r="K72" i="1"/>
  <c r="K33" i="1"/>
  <c r="M33" i="1" s="1"/>
  <c r="M34" i="1"/>
  <c r="K43" i="1"/>
  <c r="M43" i="1" s="1"/>
  <c r="L72" i="1"/>
  <c r="L66" i="1"/>
  <c r="L63" i="1"/>
  <c r="M63" i="1" s="1"/>
  <c r="L64" i="1"/>
  <c r="M64" i="1" s="1"/>
  <c r="L67" i="1"/>
  <c r="K75" i="1"/>
  <c r="M75" i="1" s="1"/>
  <c r="G45" i="1"/>
  <c r="K54" i="1"/>
  <c r="M54" i="1" s="1"/>
  <c r="N55" i="1" s="1"/>
  <c r="F47" i="1"/>
  <c r="M36" i="1"/>
  <c r="N37" i="1" s="1"/>
  <c r="N19" i="1"/>
  <c r="N22" i="1"/>
  <c r="N52" i="1" l="1"/>
  <c r="N43" i="1"/>
  <c r="N16" i="1"/>
  <c r="N76" i="1"/>
  <c r="N34" i="1"/>
  <c r="M72" i="1"/>
  <c r="N73" i="1" s="1"/>
  <c r="N64" i="1"/>
  <c r="F68" i="1"/>
  <c r="J67" i="1" s="1"/>
  <c r="F49" i="1"/>
  <c r="F70" i="1" l="1"/>
  <c r="K66" i="1" s="1"/>
  <c r="M66" i="1" s="1"/>
  <c r="K45" i="1"/>
  <c r="M45" i="1" s="1"/>
  <c r="K46" i="1"/>
  <c r="M46" i="1" s="1"/>
  <c r="K67" i="1" l="1"/>
  <c r="M67" i="1" s="1"/>
  <c r="N67" i="1" s="1"/>
  <c r="N46" i="1"/>
</calcChain>
</file>

<file path=xl/sharedStrings.xml><?xml version="1.0" encoding="utf-8"?>
<sst xmlns="http://schemas.openxmlformats.org/spreadsheetml/2006/main" count="219" uniqueCount="74">
  <si>
    <t xml:space="preserve">Starting </t>
  </si>
  <si>
    <t>Value</t>
  </si>
  <si>
    <t xml:space="preserve">Do </t>
  </si>
  <si>
    <t>Nothing</t>
  </si>
  <si>
    <t>Minor</t>
  </si>
  <si>
    <t>Defenses</t>
  </si>
  <si>
    <t>Relocate</t>
  </si>
  <si>
    <t>Cost</t>
  </si>
  <si>
    <t>Total</t>
  </si>
  <si>
    <t>Event Prob</t>
  </si>
  <si>
    <t xml:space="preserve">Recovery </t>
  </si>
  <si>
    <t>1 year EV</t>
  </si>
  <si>
    <t>Added</t>
  </si>
  <si>
    <t>Direct</t>
  </si>
  <si>
    <t xml:space="preserve">Related </t>
  </si>
  <si>
    <t>Costs</t>
  </si>
  <si>
    <t>Disaster</t>
  </si>
  <si>
    <t>Choice</t>
  </si>
  <si>
    <t>Buy Insurance</t>
  </si>
  <si>
    <t>Do Nothing</t>
  </si>
  <si>
    <t>Coverage</t>
  </si>
  <si>
    <t>Payout</t>
  </si>
  <si>
    <t>Climate</t>
  </si>
  <si>
    <t>Investment</t>
  </si>
  <si>
    <t>Required</t>
  </si>
  <si>
    <t>Environ.</t>
  </si>
  <si>
    <t>Event??</t>
  </si>
  <si>
    <t>yes</t>
  </si>
  <si>
    <t>no</t>
  </si>
  <si>
    <t xml:space="preserve">Total </t>
  </si>
  <si>
    <t xml:space="preserve">Cost </t>
  </si>
  <si>
    <t>Exposure</t>
  </si>
  <si>
    <t>1 year</t>
  </si>
  <si>
    <t>(Extend</t>
  </si>
  <si>
    <t>Math)</t>
  </si>
  <si>
    <t>Expected</t>
  </si>
  <si>
    <t>NO INSURANCE</t>
  </si>
  <si>
    <t>Years =</t>
  </si>
  <si>
    <t>Multi Year</t>
  </si>
  <si>
    <t>WITH INSURANCE</t>
  </si>
  <si>
    <t>Rate</t>
  </si>
  <si>
    <t>Ins Co</t>
  </si>
  <si>
    <t>Markup</t>
  </si>
  <si>
    <t>Prem (ann)</t>
  </si>
  <si>
    <t>("per year")</t>
  </si>
  <si>
    <t>Expect Val</t>
  </si>
  <si>
    <t>Miami-Dade County and Sea Rise</t>
  </si>
  <si>
    <t>Financial Supplement and Insurance Worksheet</t>
  </si>
  <si>
    <t>Build Minor Defenses</t>
  </si>
  <si>
    <t>Relocate Plants</t>
  </si>
  <si>
    <t>Optional</t>
  </si>
  <si>
    <t>Resiliency</t>
  </si>
  <si>
    <t>Environment</t>
  </si>
  <si>
    <t>Upgrade</t>
  </si>
  <si>
    <t>Related</t>
  </si>
  <si>
    <t>Losses: Recovery Costs</t>
  </si>
  <si>
    <t>Capex Inputs:</t>
  </si>
  <si>
    <t>Probabilities</t>
  </si>
  <si>
    <t>Probability of Event, Annual:</t>
  </si>
  <si>
    <t>Duration of Analysis, Years:</t>
  </si>
  <si>
    <t>Cumul Prob =</t>
  </si>
  <si>
    <t>Insurance</t>
  </si>
  <si>
    <t>Coverage as % of Exposure</t>
  </si>
  <si>
    <t>Ins Co Markup on Probability</t>
  </si>
  <si>
    <t>Billions of dollars</t>
  </si>
  <si>
    <t>Cost &amp; Prem</t>
  </si>
  <si>
    <t>(without discounting for time)</t>
  </si>
  <si>
    <t>(Note that insurance coverages are most effective in the face of extreme events. South Florida is also exposed to slow moving "sunny day" sea level rise that is harder to insure against).</t>
  </si>
  <si>
    <t xml:space="preserve">    (no insurance)</t>
  </si>
  <si>
    <t xml:space="preserve">   (no insurance)</t>
  </si>
  <si>
    <t>A: ONE YEAR</t>
  </si>
  <si>
    <t>B: MULTI YEAR</t>
  </si>
  <si>
    <t>C: ONE YEAR</t>
  </si>
  <si>
    <t>D: MULTI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</si>
</sst>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7" x14ac:knownFonts="1">
    <font>
      <sz val="11"/>
      <color theme="1"/>
      <name val="Calibri"/>
      <family val="2"/>
      <scheme val="minor"/>
    </font>
    <font>
      <sz val="11"/>
      <color theme="1"/>
      <name val="Calibri"/>
      <family val="2"/>
      <scheme val="minor"/>
    </font>
    <font>
      <u/>
      <sz val="11"/>
      <color theme="1"/>
      <name val="Calibri"/>
      <family val="2"/>
      <scheme val="minor"/>
    </font>
    <font>
      <sz val="9"/>
      <color theme="1"/>
      <name val="Calibri"/>
      <family val="2"/>
      <scheme val="minor"/>
    </font>
    <font>
      <sz val="8"/>
      <color theme="1"/>
      <name val="Calibri"/>
      <family val="2"/>
      <scheme val="minor"/>
    </font>
    <font>
      <b/>
      <i/>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3" fontId="0" fillId="0" borderId="0" xfId="0" applyNumberFormat="1"/>
    <xf numFmtId="164" fontId="0" fillId="0" borderId="0" xfId="0" applyNumberFormat="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10" xfId="0" applyBorder="1"/>
    <xf numFmtId="0" fontId="0" fillId="0" borderId="11" xfId="0" applyBorder="1"/>
    <xf numFmtId="0" fontId="0" fillId="0" borderId="14" xfId="0" applyBorder="1"/>
    <xf numFmtId="10" fontId="0" fillId="0" borderId="0" xfId="2" applyNumberFormat="1" applyFont="1" applyBorder="1"/>
    <xf numFmtId="9" fontId="0" fillId="0" borderId="0" xfId="2" applyFont="1" applyBorder="1"/>
    <xf numFmtId="0" fontId="0" fillId="0" borderId="11"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2" fillId="0" borderId="2" xfId="0" applyFont="1" applyBorder="1"/>
    <xf numFmtId="0" fontId="2" fillId="0" borderId="5" xfId="0" applyFont="1" applyBorder="1"/>
    <xf numFmtId="0" fontId="0" fillId="0" borderId="21" xfId="0" applyBorder="1" applyAlignment="1">
      <alignment horizontal="right"/>
    </xf>
    <xf numFmtId="0" fontId="0" fillId="0" borderId="22" xfId="0" applyBorder="1" applyAlignment="1">
      <alignment horizontal="right"/>
    </xf>
    <xf numFmtId="0" fontId="0" fillId="0" borderId="23" xfId="0" applyBorder="1" applyAlignment="1">
      <alignment horizontal="right"/>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165" fontId="0" fillId="0" borderId="14" xfId="0" applyNumberFormat="1" applyBorder="1"/>
    <xf numFmtId="165" fontId="0" fillId="0" borderId="0" xfId="0" applyNumberFormat="1" applyBorder="1"/>
    <xf numFmtId="165" fontId="0" fillId="0" borderId="0" xfId="0" applyNumberFormat="1"/>
    <xf numFmtId="165" fontId="0" fillId="0" borderId="0" xfId="0" applyNumberFormat="1" applyBorder="1" applyAlignment="1">
      <alignment horizontal="center"/>
    </xf>
    <xf numFmtId="165" fontId="0" fillId="0" borderId="15" xfId="1" applyNumberFormat="1" applyFont="1" applyBorder="1"/>
    <xf numFmtId="165" fontId="0" fillId="0" borderId="15" xfId="0" applyNumberFormat="1" applyBorder="1"/>
    <xf numFmtId="165" fontId="0" fillId="0" borderId="17" xfId="0" applyNumberFormat="1" applyBorder="1"/>
    <xf numFmtId="165" fontId="0" fillId="0" borderId="18" xfId="0" applyNumberFormat="1" applyBorder="1"/>
    <xf numFmtId="165" fontId="0" fillId="0" borderId="18" xfId="0" applyNumberFormat="1" applyBorder="1" applyAlignment="1">
      <alignment horizontal="center"/>
    </xf>
    <xf numFmtId="165" fontId="0" fillId="0" borderId="0" xfId="0" applyNumberFormat="1" applyAlignment="1">
      <alignment horizontal="center"/>
    </xf>
    <xf numFmtId="165" fontId="0" fillId="0" borderId="10" xfId="0" applyNumberFormat="1" applyBorder="1"/>
    <xf numFmtId="165" fontId="0" fillId="0" borderId="11" xfId="0" applyNumberFormat="1" applyBorder="1"/>
    <xf numFmtId="165" fontId="0" fillId="0" borderId="11" xfId="0" applyNumberFormat="1" applyBorder="1" applyAlignment="1">
      <alignment horizontal="center"/>
    </xf>
    <xf numFmtId="165" fontId="0" fillId="0" borderId="13" xfId="0" applyNumberFormat="1" applyBorder="1"/>
    <xf numFmtId="165" fontId="0" fillId="0" borderId="2" xfId="0" applyNumberFormat="1" applyBorder="1"/>
    <xf numFmtId="165" fontId="0" fillId="0" borderId="3" xfId="0" applyNumberFormat="1" applyBorder="1" applyAlignment="1">
      <alignment horizontal="center"/>
    </xf>
    <xf numFmtId="165" fontId="0" fillId="0" borderId="5" xfId="0" applyNumberFormat="1" applyBorder="1"/>
    <xf numFmtId="165" fontId="0" fillId="0" borderId="7" xfId="0" applyNumberFormat="1" applyBorder="1"/>
    <xf numFmtId="165" fontId="0" fillId="0" borderId="8" xfId="0" applyNumberFormat="1" applyBorder="1" applyAlignment="1">
      <alignment horizontal="center"/>
    </xf>
    <xf numFmtId="165" fontId="0" fillId="0" borderId="0" xfId="1" applyNumberFormat="1" applyFont="1" applyBorder="1"/>
    <xf numFmtId="165" fontId="0" fillId="0" borderId="12" xfId="0" applyNumberFormat="1" applyBorder="1"/>
    <xf numFmtId="165" fontId="0" fillId="0" borderId="6" xfId="0" applyNumberFormat="1" applyBorder="1"/>
    <xf numFmtId="165" fontId="0" fillId="0" borderId="9" xfId="0" applyNumberFormat="1" applyBorder="1"/>
    <xf numFmtId="164" fontId="0" fillId="0" borderId="6" xfId="2" applyNumberFormat="1" applyFont="1" applyBorder="1"/>
    <xf numFmtId="164" fontId="0" fillId="0" borderId="4" xfId="2" applyNumberFormat="1" applyFont="1" applyBorder="1"/>
    <xf numFmtId="4" fontId="0" fillId="0" borderId="9" xfId="0" applyNumberFormat="1" applyBorder="1"/>
    <xf numFmtId="9" fontId="0" fillId="0" borderId="18" xfId="2" applyFont="1" applyBorder="1"/>
    <xf numFmtId="0" fontId="0" fillId="0" borderId="13" xfId="0" applyBorder="1" applyAlignment="1">
      <alignment horizontal="center"/>
    </xf>
    <xf numFmtId="0" fontId="0" fillId="0" borderId="15" xfId="0" applyBorder="1" applyAlignment="1">
      <alignment horizontal="center"/>
    </xf>
    <xf numFmtId="9" fontId="0" fillId="0" borderId="8" xfId="0" applyNumberFormat="1" applyBorder="1" applyAlignment="1">
      <alignment horizontal="center"/>
    </xf>
    <xf numFmtId="0" fontId="0" fillId="0" borderId="16" xfId="0" applyBorder="1" applyAlignment="1">
      <alignment horizontal="center"/>
    </xf>
    <xf numFmtId="165" fontId="0" fillId="0" borderId="20" xfId="0" applyNumberFormat="1" applyBorder="1" applyAlignment="1">
      <alignment horizontal="center"/>
    </xf>
    <xf numFmtId="165" fontId="0" fillId="0" borderId="15" xfId="0" applyNumberFormat="1" applyBorder="1" applyAlignment="1">
      <alignment horizontal="center"/>
    </xf>
    <xf numFmtId="165" fontId="0" fillId="0" borderId="16" xfId="0" applyNumberFormat="1" applyBorder="1" applyAlignment="1">
      <alignment horizontal="center"/>
    </xf>
    <xf numFmtId="0" fontId="0" fillId="0" borderId="12" xfId="0" applyBorder="1" applyAlignment="1">
      <alignment horizontal="left"/>
    </xf>
    <xf numFmtId="0" fontId="0" fillId="0" borderId="5" xfId="0" applyBorder="1" applyAlignment="1">
      <alignment horizontal="left"/>
    </xf>
    <xf numFmtId="165" fontId="0" fillId="0" borderId="13" xfId="0" applyNumberFormat="1" applyBorder="1" applyAlignment="1">
      <alignment horizontal="center"/>
    </xf>
    <xf numFmtId="9" fontId="0" fillId="0" borderId="8" xfId="2" applyFont="1" applyBorder="1" applyAlignment="1">
      <alignment horizontal="center"/>
    </xf>
    <xf numFmtId="164" fontId="0" fillId="0" borderId="8" xfId="2" applyNumberFormat="1" applyFont="1" applyBorder="1" applyAlignment="1">
      <alignment horizontal="center"/>
    </xf>
    <xf numFmtId="164" fontId="0" fillId="0" borderId="8" xfId="2" applyNumberFormat="1" applyFont="1" applyBorder="1"/>
    <xf numFmtId="3" fontId="0" fillId="0" borderId="3" xfId="0" applyNumberFormat="1" applyBorder="1" applyAlignment="1">
      <alignment horizontal="center"/>
    </xf>
    <xf numFmtId="165" fontId="0" fillId="2" borderId="15" xfId="0" applyNumberFormat="1" applyFill="1" applyBorder="1"/>
    <xf numFmtId="165" fontId="0" fillId="2" borderId="19" xfId="0" applyNumberFormat="1" applyFill="1" applyBorder="1"/>
    <xf numFmtId="14" fontId="4" fillId="0" borderId="0" xfId="0" applyNumberFormat="1" applyFont="1"/>
    <xf numFmtId="165" fontId="0" fillId="3" borderId="1" xfId="0" applyNumberFormat="1" applyFill="1" applyBorder="1"/>
    <xf numFmtId="165" fontId="0" fillId="3" borderId="1" xfId="1" applyNumberFormat="1" applyFont="1" applyFill="1" applyBorder="1"/>
    <xf numFmtId="164" fontId="0" fillId="3" borderId="6" xfId="0" applyNumberFormat="1" applyFill="1" applyBorder="1"/>
    <xf numFmtId="0" fontId="0" fillId="3" borderId="6" xfId="0" applyFill="1" applyBorder="1"/>
    <xf numFmtId="164" fontId="0" fillId="3" borderId="9" xfId="0" applyNumberFormat="1" applyFill="1" applyBorder="1"/>
    <xf numFmtId="0" fontId="0" fillId="0" borderId="1" xfId="0" applyBorder="1" applyAlignment="1">
      <alignment horizontal="center"/>
    </xf>
    <xf numFmtId="0" fontId="3" fillId="0" borderId="0" xfId="0" applyFont="1" applyAlignment="1">
      <alignment vertical="top" wrapText="1"/>
    </xf>
    <xf numFmtId="0" fontId="5" fillId="0" borderId="7" xfId="0" applyFont="1" applyBorder="1" applyAlignment="1">
      <alignment horizontal="left"/>
    </xf>
    <xf numFmtId="165" fontId="6" fillId="0" borderId="0" xfId="0" applyNumberFormat="1" applyFont="1" applyBorder="1"/>
    <xf numFmtId="165" fontId="6" fillId="0" borderId="18" xfId="0" applyNumberFormat="1" applyFont="1" applyBorder="1"/>
    <xf numFmtId="165" fontId="5" fillId="0" borderId="7" xfId="0" applyNumberFormat="1" applyFont="1" applyBorder="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BDD8"/>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38100</xdr:rowOff>
    </xdr:from>
    <xdr:to>
      <xdr:col>1</xdr:col>
      <xdr:colOff>632460</xdr:colOff>
      <xdr:row>17</xdr:row>
      <xdr:rowOff>137160</xdr:rowOff>
    </xdr:to>
    <xdr:cxnSp macro="">
      <xdr:nvCxnSpPr>
        <xdr:cNvPr id="3" name="Straight Connector 2">
          <a:extLst>
            <a:ext uri="{FF2B5EF4-FFF2-40B4-BE49-F238E27FC236}">
              <a16:creationId xmlns:a16="http://schemas.microsoft.com/office/drawing/2014/main" id="{048D8FA0-243D-472F-8CF2-747E2CB4987C}"/>
            </a:ext>
          </a:extLst>
        </xdr:cNvPr>
        <xdr:cNvCxnSpPr/>
      </xdr:nvCxnSpPr>
      <xdr:spPr>
        <a:xfrm flipV="1">
          <a:off x="609600" y="2788920"/>
          <a:ext cx="632460" cy="4648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601980</xdr:colOff>
      <xdr:row>17</xdr:row>
      <xdr:rowOff>137160</xdr:rowOff>
    </xdr:from>
    <xdr:to>
      <xdr:col>1</xdr:col>
      <xdr:colOff>594360</xdr:colOff>
      <xdr:row>20</xdr:row>
      <xdr:rowOff>76200</xdr:rowOff>
    </xdr:to>
    <xdr:cxnSp macro="">
      <xdr:nvCxnSpPr>
        <xdr:cNvPr id="4" name="Straight Connector 3">
          <a:extLst>
            <a:ext uri="{FF2B5EF4-FFF2-40B4-BE49-F238E27FC236}">
              <a16:creationId xmlns:a16="http://schemas.microsoft.com/office/drawing/2014/main" id="{8F0ADB13-D89C-4DB0-B3B1-0F59BB332883}"/>
            </a:ext>
          </a:extLst>
        </xdr:cNvPr>
        <xdr:cNvCxnSpPr/>
      </xdr:nvCxnSpPr>
      <xdr:spPr>
        <a:xfrm>
          <a:off x="601980" y="3253740"/>
          <a:ext cx="601980" cy="4876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601980</xdr:colOff>
      <xdr:row>17</xdr:row>
      <xdr:rowOff>121920</xdr:rowOff>
    </xdr:from>
    <xdr:to>
      <xdr:col>1</xdr:col>
      <xdr:colOff>594360</xdr:colOff>
      <xdr:row>17</xdr:row>
      <xdr:rowOff>137160</xdr:rowOff>
    </xdr:to>
    <xdr:cxnSp macro="">
      <xdr:nvCxnSpPr>
        <xdr:cNvPr id="5" name="Straight Connector 4">
          <a:extLst>
            <a:ext uri="{FF2B5EF4-FFF2-40B4-BE49-F238E27FC236}">
              <a16:creationId xmlns:a16="http://schemas.microsoft.com/office/drawing/2014/main" id="{2D7C99C8-EBBB-4AAE-AC9B-9D8567523554}"/>
            </a:ext>
          </a:extLst>
        </xdr:cNvPr>
        <xdr:cNvCxnSpPr/>
      </xdr:nvCxnSpPr>
      <xdr:spPr>
        <a:xfrm flipV="1">
          <a:off x="601980" y="3238500"/>
          <a:ext cx="601980" cy="1524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7620</xdr:colOff>
      <xdr:row>14</xdr:row>
      <xdr:rowOff>114300</xdr:rowOff>
    </xdr:from>
    <xdr:to>
      <xdr:col>7</xdr:col>
      <xdr:colOff>152400</xdr:colOff>
      <xdr:row>14</xdr:row>
      <xdr:rowOff>114300</xdr:rowOff>
    </xdr:to>
    <xdr:cxnSp macro="">
      <xdr:nvCxnSpPr>
        <xdr:cNvPr id="10" name="Straight Connector 9">
          <a:extLst>
            <a:ext uri="{FF2B5EF4-FFF2-40B4-BE49-F238E27FC236}">
              <a16:creationId xmlns:a16="http://schemas.microsoft.com/office/drawing/2014/main" id="{A5B431EF-5585-4FBD-8940-5367EF766104}"/>
            </a:ext>
          </a:extLst>
        </xdr:cNvPr>
        <xdr:cNvCxnSpPr/>
      </xdr:nvCxnSpPr>
      <xdr:spPr>
        <a:xfrm>
          <a:off x="5074920" y="2682240"/>
          <a:ext cx="1447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685800</xdr:colOff>
      <xdr:row>14</xdr:row>
      <xdr:rowOff>114300</xdr:rowOff>
    </xdr:from>
    <xdr:to>
      <xdr:col>7</xdr:col>
      <xdr:colOff>160020</xdr:colOff>
      <xdr:row>15</xdr:row>
      <xdr:rowOff>91440</xdr:rowOff>
    </xdr:to>
    <xdr:cxnSp macro="">
      <xdr:nvCxnSpPr>
        <xdr:cNvPr id="13" name="Straight Connector 12">
          <a:extLst>
            <a:ext uri="{FF2B5EF4-FFF2-40B4-BE49-F238E27FC236}">
              <a16:creationId xmlns:a16="http://schemas.microsoft.com/office/drawing/2014/main" id="{84C436AE-E9D8-4C4D-A705-73BBF9049219}"/>
            </a:ext>
          </a:extLst>
        </xdr:cNvPr>
        <xdr:cNvCxnSpPr/>
      </xdr:nvCxnSpPr>
      <xdr:spPr>
        <a:xfrm>
          <a:off x="5059680" y="2682240"/>
          <a:ext cx="16764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20</xdr:row>
      <xdr:rowOff>121920</xdr:rowOff>
    </xdr:from>
    <xdr:to>
      <xdr:col>7</xdr:col>
      <xdr:colOff>182880</xdr:colOff>
      <xdr:row>20</xdr:row>
      <xdr:rowOff>121920</xdr:rowOff>
    </xdr:to>
    <xdr:cxnSp macro="">
      <xdr:nvCxnSpPr>
        <xdr:cNvPr id="16" name="Straight Connector 15">
          <a:extLst>
            <a:ext uri="{FF2B5EF4-FFF2-40B4-BE49-F238E27FC236}">
              <a16:creationId xmlns:a16="http://schemas.microsoft.com/office/drawing/2014/main" id="{950509B8-4FA1-41F4-B5ED-F85A2175FBDC}"/>
            </a:ext>
          </a:extLst>
        </xdr:cNvPr>
        <xdr:cNvCxnSpPr/>
      </xdr:nvCxnSpPr>
      <xdr:spPr>
        <a:xfrm>
          <a:off x="5105400" y="3787140"/>
          <a:ext cx="1447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22860</xdr:colOff>
      <xdr:row>20</xdr:row>
      <xdr:rowOff>129540</xdr:rowOff>
    </xdr:from>
    <xdr:to>
      <xdr:col>7</xdr:col>
      <xdr:colOff>190500</xdr:colOff>
      <xdr:row>21</xdr:row>
      <xdr:rowOff>106680</xdr:rowOff>
    </xdr:to>
    <xdr:cxnSp macro="">
      <xdr:nvCxnSpPr>
        <xdr:cNvPr id="17" name="Straight Connector 16">
          <a:extLst>
            <a:ext uri="{FF2B5EF4-FFF2-40B4-BE49-F238E27FC236}">
              <a16:creationId xmlns:a16="http://schemas.microsoft.com/office/drawing/2014/main" id="{BEA176C9-149C-4E8B-B605-369B6FFAFDE3}"/>
            </a:ext>
          </a:extLst>
        </xdr:cNvPr>
        <xdr:cNvCxnSpPr/>
      </xdr:nvCxnSpPr>
      <xdr:spPr>
        <a:xfrm>
          <a:off x="5090160" y="3794760"/>
          <a:ext cx="16764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30480</xdr:colOff>
      <xdr:row>17</xdr:row>
      <xdr:rowOff>106680</xdr:rowOff>
    </xdr:from>
    <xdr:to>
      <xdr:col>7</xdr:col>
      <xdr:colOff>175260</xdr:colOff>
      <xdr:row>17</xdr:row>
      <xdr:rowOff>106680</xdr:rowOff>
    </xdr:to>
    <xdr:cxnSp macro="">
      <xdr:nvCxnSpPr>
        <xdr:cNvPr id="18" name="Straight Connector 17">
          <a:extLst>
            <a:ext uri="{FF2B5EF4-FFF2-40B4-BE49-F238E27FC236}">
              <a16:creationId xmlns:a16="http://schemas.microsoft.com/office/drawing/2014/main" id="{1E341408-1AFF-47FF-9F67-614041E10512}"/>
            </a:ext>
          </a:extLst>
        </xdr:cNvPr>
        <xdr:cNvCxnSpPr/>
      </xdr:nvCxnSpPr>
      <xdr:spPr>
        <a:xfrm>
          <a:off x="5097780" y="3223260"/>
          <a:ext cx="1447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15240</xdr:colOff>
      <xdr:row>17</xdr:row>
      <xdr:rowOff>106680</xdr:rowOff>
    </xdr:from>
    <xdr:to>
      <xdr:col>7</xdr:col>
      <xdr:colOff>182880</xdr:colOff>
      <xdr:row>18</xdr:row>
      <xdr:rowOff>83820</xdr:rowOff>
    </xdr:to>
    <xdr:cxnSp macro="">
      <xdr:nvCxnSpPr>
        <xdr:cNvPr id="19" name="Straight Connector 18">
          <a:extLst>
            <a:ext uri="{FF2B5EF4-FFF2-40B4-BE49-F238E27FC236}">
              <a16:creationId xmlns:a16="http://schemas.microsoft.com/office/drawing/2014/main" id="{D75258B9-7018-4297-8117-0B1E3985281C}"/>
            </a:ext>
          </a:extLst>
        </xdr:cNvPr>
        <xdr:cNvCxnSpPr/>
      </xdr:nvCxnSpPr>
      <xdr:spPr>
        <a:xfrm>
          <a:off x="5082540" y="3223260"/>
          <a:ext cx="16764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76200</xdr:colOff>
      <xdr:row>14</xdr:row>
      <xdr:rowOff>106680</xdr:rowOff>
    </xdr:from>
    <xdr:to>
      <xdr:col>13</xdr:col>
      <xdr:colOff>388620</xdr:colOff>
      <xdr:row>15</xdr:row>
      <xdr:rowOff>83820</xdr:rowOff>
    </xdr:to>
    <xdr:cxnSp macro="">
      <xdr:nvCxnSpPr>
        <xdr:cNvPr id="20" name="Straight Connector 19">
          <a:extLst>
            <a:ext uri="{FF2B5EF4-FFF2-40B4-BE49-F238E27FC236}">
              <a16:creationId xmlns:a16="http://schemas.microsoft.com/office/drawing/2014/main" id="{C97C42C7-90D0-41B6-96AA-89F87308BC37}"/>
            </a:ext>
          </a:extLst>
        </xdr:cNvPr>
        <xdr:cNvCxnSpPr/>
      </xdr:nvCxnSpPr>
      <xdr:spPr>
        <a:xfrm flipH="1" flipV="1">
          <a:off x="9029700" y="2674620"/>
          <a:ext cx="31242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68580</xdr:colOff>
      <xdr:row>15</xdr:row>
      <xdr:rowOff>91440</xdr:rowOff>
    </xdr:from>
    <xdr:to>
      <xdr:col>13</xdr:col>
      <xdr:colOff>411480</xdr:colOff>
      <xdr:row>15</xdr:row>
      <xdr:rowOff>99060</xdr:rowOff>
    </xdr:to>
    <xdr:cxnSp macro="">
      <xdr:nvCxnSpPr>
        <xdr:cNvPr id="23" name="Straight Connector 22">
          <a:extLst>
            <a:ext uri="{FF2B5EF4-FFF2-40B4-BE49-F238E27FC236}">
              <a16:creationId xmlns:a16="http://schemas.microsoft.com/office/drawing/2014/main" id="{34914A1B-355C-4255-A9D8-5E658EC6CCF0}"/>
            </a:ext>
          </a:extLst>
        </xdr:cNvPr>
        <xdr:cNvCxnSpPr/>
      </xdr:nvCxnSpPr>
      <xdr:spPr>
        <a:xfrm flipH="1" flipV="1">
          <a:off x="9022080" y="2842260"/>
          <a:ext cx="342900" cy="76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60960</xdr:colOff>
      <xdr:row>17</xdr:row>
      <xdr:rowOff>129540</xdr:rowOff>
    </xdr:from>
    <xdr:to>
      <xdr:col>13</xdr:col>
      <xdr:colOff>373380</xdr:colOff>
      <xdr:row>18</xdr:row>
      <xdr:rowOff>106680</xdr:rowOff>
    </xdr:to>
    <xdr:cxnSp macro="">
      <xdr:nvCxnSpPr>
        <xdr:cNvPr id="27" name="Straight Connector 26">
          <a:extLst>
            <a:ext uri="{FF2B5EF4-FFF2-40B4-BE49-F238E27FC236}">
              <a16:creationId xmlns:a16="http://schemas.microsoft.com/office/drawing/2014/main" id="{D91DD68B-DE9D-43D9-B932-59D68BD16E27}"/>
            </a:ext>
          </a:extLst>
        </xdr:cNvPr>
        <xdr:cNvCxnSpPr/>
      </xdr:nvCxnSpPr>
      <xdr:spPr>
        <a:xfrm flipH="1" flipV="1">
          <a:off x="9014460" y="3246120"/>
          <a:ext cx="31242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53340</xdr:colOff>
      <xdr:row>18</xdr:row>
      <xdr:rowOff>114300</xdr:rowOff>
    </xdr:from>
    <xdr:to>
      <xdr:col>13</xdr:col>
      <xdr:colOff>396240</xdr:colOff>
      <xdr:row>18</xdr:row>
      <xdr:rowOff>121920</xdr:rowOff>
    </xdr:to>
    <xdr:cxnSp macro="">
      <xdr:nvCxnSpPr>
        <xdr:cNvPr id="28" name="Straight Connector 27">
          <a:extLst>
            <a:ext uri="{FF2B5EF4-FFF2-40B4-BE49-F238E27FC236}">
              <a16:creationId xmlns:a16="http://schemas.microsoft.com/office/drawing/2014/main" id="{53EB851B-AF2C-4CA1-AA77-78CEDFCCC1A1}"/>
            </a:ext>
          </a:extLst>
        </xdr:cNvPr>
        <xdr:cNvCxnSpPr/>
      </xdr:nvCxnSpPr>
      <xdr:spPr>
        <a:xfrm flipH="1" flipV="1">
          <a:off x="9006840" y="3413760"/>
          <a:ext cx="342900" cy="76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22860</xdr:colOff>
      <xdr:row>20</xdr:row>
      <xdr:rowOff>106680</xdr:rowOff>
    </xdr:from>
    <xdr:to>
      <xdr:col>13</xdr:col>
      <xdr:colOff>335280</xdr:colOff>
      <xdr:row>21</xdr:row>
      <xdr:rowOff>83820</xdr:rowOff>
    </xdr:to>
    <xdr:cxnSp macro="">
      <xdr:nvCxnSpPr>
        <xdr:cNvPr id="29" name="Straight Connector 28">
          <a:extLst>
            <a:ext uri="{FF2B5EF4-FFF2-40B4-BE49-F238E27FC236}">
              <a16:creationId xmlns:a16="http://schemas.microsoft.com/office/drawing/2014/main" id="{8F046AAA-E065-4CA4-B23D-DFA3963BB1AF}"/>
            </a:ext>
          </a:extLst>
        </xdr:cNvPr>
        <xdr:cNvCxnSpPr/>
      </xdr:nvCxnSpPr>
      <xdr:spPr>
        <a:xfrm flipH="1" flipV="1">
          <a:off x="8976360" y="3771900"/>
          <a:ext cx="31242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15240</xdr:colOff>
      <xdr:row>21</xdr:row>
      <xdr:rowOff>91440</xdr:rowOff>
    </xdr:from>
    <xdr:to>
      <xdr:col>13</xdr:col>
      <xdr:colOff>358140</xdr:colOff>
      <xdr:row>21</xdr:row>
      <xdr:rowOff>99060</xdr:rowOff>
    </xdr:to>
    <xdr:cxnSp macro="">
      <xdr:nvCxnSpPr>
        <xdr:cNvPr id="30" name="Straight Connector 29">
          <a:extLst>
            <a:ext uri="{FF2B5EF4-FFF2-40B4-BE49-F238E27FC236}">
              <a16:creationId xmlns:a16="http://schemas.microsoft.com/office/drawing/2014/main" id="{54861710-86C1-40F5-BF17-BF18DA857DD6}"/>
            </a:ext>
          </a:extLst>
        </xdr:cNvPr>
        <xdr:cNvCxnSpPr/>
      </xdr:nvCxnSpPr>
      <xdr:spPr>
        <a:xfrm flipH="1" flipV="1">
          <a:off x="8968740" y="3939540"/>
          <a:ext cx="342900" cy="76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29</xdr:row>
      <xdr:rowOff>175260</xdr:rowOff>
    </xdr:from>
    <xdr:to>
      <xdr:col>2</xdr:col>
      <xdr:colOff>0</xdr:colOff>
      <xdr:row>32</xdr:row>
      <xdr:rowOff>91440</xdr:rowOff>
    </xdr:to>
    <xdr:cxnSp macro="">
      <xdr:nvCxnSpPr>
        <xdr:cNvPr id="31" name="Straight Connector 30">
          <a:extLst>
            <a:ext uri="{FF2B5EF4-FFF2-40B4-BE49-F238E27FC236}">
              <a16:creationId xmlns:a16="http://schemas.microsoft.com/office/drawing/2014/main" id="{1B89C742-2B24-42FA-85D1-4F9B2F65A393}"/>
            </a:ext>
          </a:extLst>
        </xdr:cNvPr>
        <xdr:cNvCxnSpPr/>
      </xdr:nvCxnSpPr>
      <xdr:spPr>
        <a:xfrm flipV="1">
          <a:off x="647700" y="5501640"/>
          <a:ext cx="632460" cy="4648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30480</xdr:colOff>
      <xdr:row>32</xdr:row>
      <xdr:rowOff>91440</xdr:rowOff>
    </xdr:from>
    <xdr:to>
      <xdr:col>1</xdr:col>
      <xdr:colOff>632460</xdr:colOff>
      <xdr:row>35</xdr:row>
      <xdr:rowOff>30480</xdr:rowOff>
    </xdr:to>
    <xdr:cxnSp macro="">
      <xdr:nvCxnSpPr>
        <xdr:cNvPr id="32" name="Straight Connector 31">
          <a:extLst>
            <a:ext uri="{FF2B5EF4-FFF2-40B4-BE49-F238E27FC236}">
              <a16:creationId xmlns:a16="http://schemas.microsoft.com/office/drawing/2014/main" id="{F663D25E-72A3-4FAC-8BE4-C04E558F6D4D}"/>
            </a:ext>
          </a:extLst>
        </xdr:cNvPr>
        <xdr:cNvCxnSpPr/>
      </xdr:nvCxnSpPr>
      <xdr:spPr>
        <a:xfrm>
          <a:off x="640080" y="5966460"/>
          <a:ext cx="601980" cy="4876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30480</xdr:colOff>
      <xdr:row>32</xdr:row>
      <xdr:rowOff>76200</xdr:rowOff>
    </xdr:from>
    <xdr:to>
      <xdr:col>1</xdr:col>
      <xdr:colOff>632460</xdr:colOff>
      <xdr:row>32</xdr:row>
      <xdr:rowOff>91440</xdr:rowOff>
    </xdr:to>
    <xdr:cxnSp macro="">
      <xdr:nvCxnSpPr>
        <xdr:cNvPr id="33" name="Straight Connector 32">
          <a:extLst>
            <a:ext uri="{FF2B5EF4-FFF2-40B4-BE49-F238E27FC236}">
              <a16:creationId xmlns:a16="http://schemas.microsoft.com/office/drawing/2014/main" id="{803D0512-2AEC-40A4-8BAD-35E47B7C3ABB}"/>
            </a:ext>
          </a:extLst>
        </xdr:cNvPr>
        <xdr:cNvCxnSpPr/>
      </xdr:nvCxnSpPr>
      <xdr:spPr>
        <a:xfrm flipV="1">
          <a:off x="640080" y="5951220"/>
          <a:ext cx="601980" cy="1524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45</xdr:row>
      <xdr:rowOff>0</xdr:rowOff>
    </xdr:from>
    <xdr:to>
      <xdr:col>1</xdr:col>
      <xdr:colOff>632460</xdr:colOff>
      <xdr:row>47</xdr:row>
      <xdr:rowOff>99060</xdr:rowOff>
    </xdr:to>
    <xdr:cxnSp macro="">
      <xdr:nvCxnSpPr>
        <xdr:cNvPr id="34" name="Straight Connector 33">
          <a:extLst>
            <a:ext uri="{FF2B5EF4-FFF2-40B4-BE49-F238E27FC236}">
              <a16:creationId xmlns:a16="http://schemas.microsoft.com/office/drawing/2014/main" id="{46F5F404-A04C-4DE0-8BFD-21F9AEF2DCC6}"/>
            </a:ext>
          </a:extLst>
        </xdr:cNvPr>
        <xdr:cNvCxnSpPr/>
      </xdr:nvCxnSpPr>
      <xdr:spPr>
        <a:xfrm flipV="1">
          <a:off x="609600" y="8267700"/>
          <a:ext cx="632460" cy="4648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601980</xdr:colOff>
      <xdr:row>47</xdr:row>
      <xdr:rowOff>76200</xdr:rowOff>
    </xdr:from>
    <xdr:to>
      <xdr:col>1</xdr:col>
      <xdr:colOff>594360</xdr:colOff>
      <xdr:row>51</xdr:row>
      <xdr:rowOff>22860</xdr:rowOff>
    </xdr:to>
    <xdr:cxnSp macro="">
      <xdr:nvCxnSpPr>
        <xdr:cNvPr id="35" name="Straight Connector 34">
          <a:extLst>
            <a:ext uri="{FF2B5EF4-FFF2-40B4-BE49-F238E27FC236}">
              <a16:creationId xmlns:a16="http://schemas.microsoft.com/office/drawing/2014/main" id="{19D4322B-7881-4F56-8677-774CC1452EE8}"/>
            </a:ext>
          </a:extLst>
        </xdr:cNvPr>
        <xdr:cNvCxnSpPr/>
      </xdr:nvCxnSpPr>
      <xdr:spPr>
        <a:xfrm>
          <a:off x="601980" y="8709660"/>
          <a:ext cx="601980" cy="6781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41</xdr:row>
      <xdr:rowOff>175260</xdr:rowOff>
    </xdr:from>
    <xdr:to>
      <xdr:col>2</xdr:col>
      <xdr:colOff>7620</xdr:colOff>
      <xdr:row>47</xdr:row>
      <xdr:rowOff>121920</xdr:rowOff>
    </xdr:to>
    <xdr:cxnSp macro="">
      <xdr:nvCxnSpPr>
        <xdr:cNvPr id="36" name="Straight Connector 35">
          <a:extLst>
            <a:ext uri="{FF2B5EF4-FFF2-40B4-BE49-F238E27FC236}">
              <a16:creationId xmlns:a16="http://schemas.microsoft.com/office/drawing/2014/main" id="{E2A65AFB-5967-4547-9C31-5C8D9E35E8C9}"/>
            </a:ext>
          </a:extLst>
        </xdr:cNvPr>
        <xdr:cNvCxnSpPr/>
      </xdr:nvCxnSpPr>
      <xdr:spPr>
        <a:xfrm flipV="1">
          <a:off x="609600" y="7711440"/>
          <a:ext cx="678180" cy="104394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45720</xdr:colOff>
      <xdr:row>29</xdr:row>
      <xdr:rowOff>114300</xdr:rowOff>
    </xdr:from>
    <xdr:to>
      <xdr:col>7</xdr:col>
      <xdr:colOff>190500</xdr:colOff>
      <xdr:row>29</xdr:row>
      <xdr:rowOff>114300</xdr:rowOff>
    </xdr:to>
    <xdr:cxnSp macro="">
      <xdr:nvCxnSpPr>
        <xdr:cNvPr id="37" name="Straight Connector 36">
          <a:extLst>
            <a:ext uri="{FF2B5EF4-FFF2-40B4-BE49-F238E27FC236}">
              <a16:creationId xmlns:a16="http://schemas.microsoft.com/office/drawing/2014/main" id="{A4FDCA33-7274-4399-8F51-09EE1B6E6A53}"/>
            </a:ext>
          </a:extLst>
        </xdr:cNvPr>
        <xdr:cNvCxnSpPr/>
      </xdr:nvCxnSpPr>
      <xdr:spPr>
        <a:xfrm>
          <a:off x="5113020" y="5440680"/>
          <a:ext cx="1447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30480</xdr:colOff>
      <xdr:row>29</xdr:row>
      <xdr:rowOff>114300</xdr:rowOff>
    </xdr:from>
    <xdr:to>
      <xdr:col>7</xdr:col>
      <xdr:colOff>198120</xdr:colOff>
      <xdr:row>30</xdr:row>
      <xdr:rowOff>91440</xdr:rowOff>
    </xdr:to>
    <xdr:cxnSp macro="">
      <xdr:nvCxnSpPr>
        <xdr:cNvPr id="38" name="Straight Connector 37">
          <a:extLst>
            <a:ext uri="{FF2B5EF4-FFF2-40B4-BE49-F238E27FC236}">
              <a16:creationId xmlns:a16="http://schemas.microsoft.com/office/drawing/2014/main" id="{CCD5148E-EDBA-4442-9E6B-9DDA05A81D0D}"/>
            </a:ext>
          </a:extLst>
        </xdr:cNvPr>
        <xdr:cNvCxnSpPr/>
      </xdr:nvCxnSpPr>
      <xdr:spPr>
        <a:xfrm>
          <a:off x="5097780" y="5440680"/>
          <a:ext cx="16764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45720</xdr:colOff>
      <xdr:row>32</xdr:row>
      <xdr:rowOff>114300</xdr:rowOff>
    </xdr:from>
    <xdr:to>
      <xdr:col>7</xdr:col>
      <xdr:colOff>190500</xdr:colOff>
      <xdr:row>32</xdr:row>
      <xdr:rowOff>114300</xdr:rowOff>
    </xdr:to>
    <xdr:cxnSp macro="">
      <xdr:nvCxnSpPr>
        <xdr:cNvPr id="39" name="Straight Connector 38">
          <a:extLst>
            <a:ext uri="{FF2B5EF4-FFF2-40B4-BE49-F238E27FC236}">
              <a16:creationId xmlns:a16="http://schemas.microsoft.com/office/drawing/2014/main" id="{8802798D-DC31-4697-B60C-46CC8C7F0135}"/>
            </a:ext>
          </a:extLst>
        </xdr:cNvPr>
        <xdr:cNvCxnSpPr/>
      </xdr:nvCxnSpPr>
      <xdr:spPr>
        <a:xfrm>
          <a:off x="5113020" y="5989320"/>
          <a:ext cx="1447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30480</xdr:colOff>
      <xdr:row>32</xdr:row>
      <xdr:rowOff>114300</xdr:rowOff>
    </xdr:from>
    <xdr:to>
      <xdr:col>7</xdr:col>
      <xdr:colOff>198120</xdr:colOff>
      <xdr:row>33</xdr:row>
      <xdr:rowOff>91440</xdr:rowOff>
    </xdr:to>
    <xdr:cxnSp macro="">
      <xdr:nvCxnSpPr>
        <xdr:cNvPr id="40" name="Straight Connector 39">
          <a:extLst>
            <a:ext uri="{FF2B5EF4-FFF2-40B4-BE49-F238E27FC236}">
              <a16:creationId xmlns:a16="http://schemas.microsoft.com/office/drawing/2014/main" id="{A2658D91-83CD-41C2-A0D2-FF7DDD8D9A97}"/>
            </a:ext>
          </a:extLst>
        </xdr:cNvPr>
        <xdr:cNvCxnSpPr/>
      </xdr:nvCxnSpPr>
      <xdr:spPr>
        <a:xfrm>
          <a:off x="5097780" y="5989320"/>
          <a:ext cx="16764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45720</xdr:colOff>
      <xdr:row>35</xdr:row>
      <xdr:rowOff>91440</xdr:rowOff>
    </xdr:from>
    <xdr:to>
      <xdr:col>7</xdr:col>
      <xdr:colOff>190500</xdr:colOff>
      <xdr:row>35</xdr:row>
      <xdr:rowOff>91440</xdr:rowOff>
    </xdr:to>
    <xdr:cxnSp macro="">
      <xdr:nvCxnSpPr>
        <xdr:cNvPr id="41" name="Straight Connector 40">
          <a:extLst>
            <a:ext uri="{FF2B5EF4-FFF2-40B4-BE49-F238E27FC236}">
              <a16:creationId xmlns:a16="http://schemas.microsoft.com/office/drawing/2014/main" id="{314AF50F-2B42-4AC5-9F1B-AD247B7BD02F}"/>
            </a:ext>
          </a:extLst>
        </xdr:cNvPr>
        <xdr:cNvCxnSpPr/>
      </xdr:nvCxnSpPr>
      <xdr:spPr>
        <a:xfrm>
          <a:off x="5113020" y="6515100"/>
          <a:ext cx="1447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30480</xdr:colOff>
      <xdr:row>35</xdr:row>
      <xdr:rowOff>91440</xdr:rowOff>
    </xdr:from>
    <xdr:to>
      <xdr:col>7</xdr:col>
      <xdr:colOff>175260</xdr:colOff>
      <xdr:row>36</xdr:row>
      <xdr:rowOff>53340</xdr:rowOff>
    </xdr:to>
    <xdr:cxnSp macro="">
      <xdr:nvCxnSpPr>
        <xdr:cNvPr id="42" name="Straight Connector 41">
          <a:extLst>
            <a:ext uri="{FF2B5EF4-FFF2-40B4-BE49-F238E27FC236}">
              <a16:creationId xmlns:a16="http://schemas.microsoft.com/office/drawing/2014/main" id="{86510943-D19E-4E9C-84E5-A5DBC8C39334}"/>
            </a:ext>
          </a:extLst>
        </xdr:cNvPr>
        <xdr:cNvCxnSpPr/>
      </xdr:nvCxnSpPr>
      <xdr:spPr>
        <a:xfrm>
          <a:off x="5097780" y="6515100"/>
          <a:ext cx="144780" cy="1447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68580</xdr:colOff>
      <xdr:row>29</xdr:row>
      <xdr:rowOff>99060</xdr:rowOff>
    </xdr:from>
    <xdr:to>
      <xdr:col>13</xdr:col>
      <xdr:colOff>381000</xdr:colOff>
      <xdr:row>30</xdr:row>
      <xdr:rowOff>76200</xdr:rowOff>
    </xdr:to>
    <xdr:cxnSp macro="">
      <xdr:nvCxnSpPr>
        <xdr:cNvPr id="45" name="Straight Connector 44">
          <a:extLst>
            <a:ext uri="{FF2B5EF4-FFF2-40B4-BE49-F238E27FC236}">
              <a16:creationId xmlns:a16="http://schemas.microsoft.com/office/drawing/2014/main" id="{42002FDC-8E46-4E7B-B07B-9ABB31ABA052}"/>
            </a:ext>
          </a:extLst>
        </xdr:cNvPr>
        <xdr:cNvCxnSpPr/>
      </xdr:nvCxnSpPr>
      <xdr:spPr>
        <a:xfrm flipH="1" flipV="1">
          <a:off x="9022080" y="5425440"/>
          <a:ext cx="31242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60960</xdr:colOff>
      <xdr:row>30</xdr:row>
      <xdr:rowOff>83820</xdr:rowOff>
    </xdr:from>
    <xdr:to>
      <xdr:col>13</xdr:col>
      <xdr:colOff>403860</xdr:colOff>
      <xdr:row>30</xdr:row>
      <xdr:rowOff>91440</xdr:rowOff>
    </xdr:to>
    <xdr:cxnSp macro="">
      <xdr:nvCxnSpPr>
        <xdr:cNvPr id="46" name="Straight Connector 45">
          <a:extLst>
            <a:ext uri="{FF2B5EF4-FFF2-40B4-BE49-F238E27FC236}">
              <a16:creationId xmlns:a16="http://schemas.microsoft.com/office/drawing/2014/main" id="{3A2F26BA-4F59-48D7-8ED1-FD6C8AA1A2C9}"/>
            </a:ext>
          </a:extLst>
        </xdr:cNvPr>
        <xdr:cNvCxnSpPr/>
      </xdr:nvCxnSpPr>
      <xdr:spPr>
        <a:xfrm flipH="1" flipV="1">
          <a:off x="9014460" y="5593080"/>
          <a:ext cx="342900" cy="76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45720</xdr:colOff>
      <xdr:row>32</xdr:row>
      <xdr:rowOff>99060</xdr:rowOff>
    </xdr:from>
    <xdr:to>
      <xdr:col>13</xdr:col>
      <xdr:colOff>358140</xdr:colOff>
      <xdr:row>33</xdr:row>
      <xdr:rowOff>76200</xdr:rowOff>
    </xdr:to>
    <xdr:cxnSp macro="">
      <xdr:nvCxnSpPr>
        <xdr:cNvPr id="47" name="Straight Connector 46">
          <a:extLst>
            <a:ext uri="{FF2B5EF4-FFF2-40B4-BE49-F238E27FC236}">
              <a16:creationId xmlns:a16="http://schemas.microsoft.com/office/drawing/2014/main" id="{7491E5F3-6E4B-4E29-B6AD-2530146B543C}"/>
            </a:ext>
          </a:extLst>
        </xdr:cNvPr>
        <xdr:cNvCxnSpPr/>
      </xdr:nvCxnSpPr>
      <xdr:spPr>
        <a:xfrm flipH="1" flipV="1">
          <a:off x="8999220" y="5974080"/>
          <a:ext cx="31242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xdr:colOff>
      <xdr:row>33</xdr:row>
      <xdr:rowOff>83820</xdr:rowOff>
    </xdr:from>
    <xdr:to>
      <xdr:col>13</xdr:col>
      <xdr:colOff>381000</xdr:colOff>
      <xdr:row>33</xdr:row>
      <xdr:rowOff>91440</xdr:rowOff>
    </xdr:to>
    <xdr:cxnSp macro="">
      <xdr:nvCxnSpPr>
        <xdr:cNvPr id="48" name="Straight Connector 47">
          <a:extLst>
            <a:ext uri="{FF2B5EF4-FFF2-40B4-BE49-F238E27FC236}">
              <a16:creationId xmlns:a16="http://schemas.microsoft.com/office/drawing/2014/main" id="{36FF224B-4CA9-492E-AD20-76F3D75DBBAE}"/>
            </a:ext>
          </a:extLst>
        </xdr:cNvPr>
        <xdr:cNvCxnSpPr/>
      </xdr:nvCxnSpPr>
      <xdr:spPr>
        <a:xfrm flipH="1" flipV="1">
          <a:off x="8991600" y="6141720"/>
          <a:ext cx="342900" cy="76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60960</xdr:colOff>
      <xdr:row>35</xdr:row>
      <xdr:rowOff>114300</xdr:rowOff>
    </xdr:from>
    <xdr:to>
      <xdr:col>13</xdr:col>
      <xdr:colOff>373380</xdr:colOff>
      <xdr:row>36</xdr:row>
      <xdr:rowOff>91440</xdr:rowOff>
    </xdr:to>
    <xdr:cxnSp macro="">
      <xdr:nvCxnSpPr>
        <xdr:cNvPr id="49" name="Straight Connector 48">
          <a:extLst>
            <a:ext uri="{FF2B5EF4-FFF2-40B4-BE49-F238E27FC236}">
              <a16:creationId xmlns:a16="http://schemas.microsoft.com/office/drawing/2014/main" id="{5BA972AC-7363-42E9-9FA7-8C6050B6563A}"/>
            </a:ext>
          </a:extLst>
        </xdr:cNvPr>
        <xdr:cNvCxnSpPr/>
      </xdr:nvCxnSpPr>
      <xdr:spPr>
        <a:xfrm flipH="1" flipV="1">
          <a:off x="9014460" y="6537960"/>
          <a:ext cx="31242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53340</xdr:colOff>
      <xdr:row>36</xdr:row>
      <xdr:rowOff>99060</xdr:rowOff>
    </xdr:from>
    <xdr:to>
      <xdr:col>13</xdr:col>
      <xdr:colOff>396240</xdr:colOff>
      <xdr:row>36</xdr:row>
      <xdr:rowOff>106680</xdr:rowOff>
    </xdr:to>
    <xdr:cxnSp macro="">
      <xdr:nvCxnSpPr>
        <xdr:cNvPr id="50" name="Straight Connector 49">
          <a:extLst>
            <a:ext uri="{FF2B5EF4-FFF2-40B4-BE49-F238E27FC236}">
              <a16:creationId xmlns:a16="http://schemas.microsoft.com/office/drawing/2014/main" id="{A5846D34-B01C-440E-BFB8-5F6B24CA8E0D}"/>
            </a:ext>
          </a:extLst>
        </xdr:cNvPr>
        <xdr:cNvCxnSpPr/>
      </xdr:nvCxnSpPr>
      <xdr:spPr>
        <a:xfrm flipH="1" flipV="1">
          <a:off x="9006840" y="6705600"/>
          <a:ext cx="342900" cy="76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47</xdr:row>
      <xdr:rowOff>99060</xdr:rowOff>
    </xdr:from>
    <xdr:to>
      <xdr:col>1</xdr:col>
      <xdr:colOff>617220</xdr:colOff>
      <xdr:row>53</xdr:row>
      <xdr:rowOff>106680</xdr:rowOff>
    </xdr:to>
    <xdr:cxnSp macro="">
      <xdr:nvCxnSpPr>
        <xdr:cNvPr id="54" name="Straight Connector 53">
          <a:extLst>
            <a:ext uri="{FF2B5EF4-FFF2-40B4-BE49-F238E27FC236}">
              <a16:creationId xmlns:a16="http://schemas.microsoft.com/office/drawing/2014/main" id="{2BBE6D7B-EEBC-4E16-8EBB-60FE933E7025}"/>
            </a:ext>
          </a:extLst>
        </xdr:cNvPr>
        <xdr:cNvCxnSpPr/>
      </xdr:nvCxnSpPr>
      <xdr:spPr>
        <a:xfrm>
          <a:off x="647700" y="8732520"/>
          <a:ext cx="579120" cy="1104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45720</xdr:colOff>
      <xdr:row>41</xdr:row>
      <xdr:rowOff>114300</xdr:rowOff>
    </xdr:from>
    <xdr:to>
      <xdr:col>7</xdr:col>
      <xdr:colOff>190500</xdr:colOff>
      <xdr:row>41</xdr:row>
      <xdr:rowOff>114300</xdr:rowOff>
    </xdr:to>
    <xdr:cxnSp macro="">
      <xdr:nvCxnSpPr>
        <xdr:cNvPr id="57" name="Straight Connector 56">
          <a:extLst>
            <a:ext uri="{FF2B5EF4-FFF2-40B4-BE49-F238E27FC236}">
              <a16:creationId xmlns:a16="http://schemas.microsoft.com/office/drawing/2014/main" id="{242B4E53-E80E-464F-B9F9-CA6BC772AEEA}"/>
            </a:ext>
          </a:extLst>
        </xdr:cNvPr>
        <xdr:cNvCxnSpPr/>
      </xdr:nvCxnSpPr>
      <xdr:spPr>
        <a:xfrm>
          <a:off x="5113020" y="7650480"/>
          <a:ext cx="1447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30480</xdr:colOff>
      <xdr:row>41</xdr:row>
      <xdr:rowOff>114300</xdr:rowOff>
    </xdr:from>
    <xdr:to>
      <xdr:col>7</xdr:col>
      <xdr:colOff>175260</xdr:colOff>
      <xdr:row>42</xdr:row>
      <xdr:rowOff>76200</xdr:rowOff>
    </xdr:to>
    <xdr:cxnSp macro="">
      <xdr:nvCxnSpPr>
        <xdr:cNvPr id="58" name="Straight Connector 57">
          <a:extLst>
            <a:ext uri="{FF2B5EF4-FFF2-40B4-BE49-F238E27FC236}">
              <a16:creationId xmlns:a16="http://schemas.microsoft.com/office/drawing/2014/main" id="{597986E3-26EF-423C-9B01-C617C3641CB8}"/>
            </a:ext>
          </a:extLst>
        </xdr:cNvPr>
        <xdr:cNvCxnSpPr/>
      </xdr:nvCxnSpPr>
      <xdr:spPr>
        <a:xfrm>
          <a:off x="5097780" y="7650480"/>
          <a:ext cx="144780" cy="1447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45720</xdr:colOff>
      <xdr:row>44</xdr:row>
      <xdr:rowOff>106680</xdr:rowOff>
    </xdr:from>
    <xdr:to>
      <xdr:col>7</xdr:col>
      <xdr:colOff>190500</xdr:colOff>
      <xdr:row>44</xdr:row>
      <xdr:rowOff>106680</xdr:rowOff>
    </xdr:to>
    <xdr:cxnSp macro="">
      <xdr:nvCxnSpPr>
        <xdr:cNvPr id="61" name="Straight Connector 60">
          <a:extLst>
            <a:ext uri="{FF2B5EF4-FFF2-40B4-BE49-F238E27FC236}">
              <a16:creationId xmlns:a16="http://schemas.microsoft.com/office/drawing/2014/main" id="{3B1D1841-DCF6-4475-B36F-905F55F8BFBA}"/>
            </a:ext>
          </a:extLst>
        </xdr:cNvPr>
        <xdr:cNvCxnSpPr/>
      </xdr:nvCxnSpPr>
      <xdr:spPr>
        <a:xfrm>
          <a:off x="5113020" y="8191500"/>
          <a:ext cx="1447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30480</xdr:colOff>
      <xdr:row>44</xdr:row>
      <xdr:rowOff>106680</xdr:rowOff>
    </xdr:from>
    <xdr:to>
      <xdr:col>7</xdr:col>
      <xdr:colOff>175260</xdr:colOff>
      <xdr:row>45</xdr:row>
      <xdr:rowOff>68580</xdr:rowOff>
    </xdr:to>
    <xdr:cxnSp macro="">
      <xdr:nvCxnSpPr>
        <xdr:cNvPr id="62" name="Straight Connector 61">
          <a:extLst>
            <a:ext uri="{FF2B5EF4-FFF2-40B4-BE49-F238E27FC236}">
              <a16:creationId xmlns:a16="http://schemas.microsoft.com/office/drawing/2014/main" id="{3DD6C97F-EC9D-4668-83EA-199713B24054}"/>
            </a:ext>
          </a:extLst>
        </xdr:cNvPr>
        <xdr:cNvCxnSpPr/>
      </xdr:nvCxnSpPr>
      <xdr:spPr>
        <a:xfrm>
          <a:off x="5097780" y="8191500"/>
          <a:ext cx="144780" cy="1447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45720</xdr:colOff>
      <xdr:row>50</xdr:row>
      <xdr:rowOff>114300</xdr:rowOff>
    </xdr:from>
    <xdr:to>
      <xdr:col>7</xdr:col>
      <xdr:colOff>190500</xdr:colOff>
      <xdr:row>50</xdr:row>
      <xdr:rowOff>114300</xdr:rowOff>
    </xdr:to>
    <xdr:cxnSp macro="">
      <xdr:nvCxnSpPr>
        <xdr:cNvPr id="63" name="Straight Connector 62">
          <a:extLst>
            <a:ext uri="{FF2B5EF4-FFF2-40B4-BE49-F238E27FC236}">
              <a16:creationId xmlns:a16="http://schemas.microsoft.com/office/drawing/2014/main" id="{35F0C618-206D-486D-85E4-DC9F088FAEBB}"/>
            </a:ext>
          </a:extLst>
        </xdr:cNvPr>
        <xdr:cNvCxnSpPr/>
      </xdr:nvCxnSpPr>
      <xdr:spPr>
        <a:xfrm>
          <a:off x="5113020" y="9296400"/>
          <a:ext cx="1447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30480</xdr:colOff>
      <xdr:row>50</xdr:row>
      <xdr:rowOff>114300</xdr:rowOff>
    </xdr:from>
    <xdr:to>
      <xdr:col>7</xdr:col>
      <xdr:colOff>175260</xdr:colOff>
      <xdr:row>51</xdr:row>
      <xdr:rowOff>76200</xdr:rowOff>
    </xdr:to>
    <xdr:cxnSp macro="">
      <xdr:nvCxnSpPr>
        <xdr:cNvPr id="64" name="Straight Connector 63">
          <a:extLst>
            <a:ext uri="{FF2B5EF4-FFF2-40B4-BE49-F238E27FC236}">
              <a16:creationId xmlns:a16="http://schemas.microsoft.com/office/drawing/2014/main" id="{6A32154C-7B7E-4E6E-82EE-4D0763F69723}"/>
            </a:ext>
          </a:extLst>
        </xdr:cNvPr>
        <xdr:cNvCxnSpPr/>
      </xdr:nvCxnSpPr>
      <xdr:spPr>
        <a:xfrm>
          <a:off x="5097780" y="9296400"/>
          <a:ext cx="144780" cy="1447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30480</xdr:colOff>
      <xdr:row>53</xdr:row>
      <xdr:rowOff>106680</xdr:rowOff>
    </xdr:from>
    <xdr:to>
      <xdr:col>7</xdr:col>
      <xdr:colOff>175260</xdr:colOff>
      <xdr:row>53</xdr:row>
      <xdr:rowOff>106680</xdr:rowOff>
    </xdr:to>
    <xdr:cxnSp macro="">
      <xdr:nvCxnSpPr>
        <xdr:cNvPr id="65" name="Straight Connector 64">
          <a:extLst>
            <a:ext uri="{FF2B5EF4-FFF2-40B4-BE49-F238E27FC236}">
              <a16:creationId xmlns:a16="http://schemas.microsoft.com/office/drawing/2014/main" id="{56294A52-A89C-4806-867F-15C807B00465}"/>
            </a:ext>
          </a:extLst>
        </xdr:cNvPr>
        <xdr:cNvCxnSpPr/>
      </xdr:nvCxnSpPr>
      <xdr:spPr>
        <a:xfrm>
          <a:off x="5097780" y="9837420"/>
          <a:ext cx="1447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15240</xdr:colOff>
      <xdr:row>53</xdr:row>
      <xdr:rowOff>106680</xdr:rowOff>
    </xdr:from>
    <xdr:to>
      <xdr:col>7</xdr:col>
      <xdr:colOff>160020</xdr:colOff>
      <xdr:row>54</xdr:row>
      <xdr:rowOff>68580</xdr:rowOff>
    </xdr:to>
    <xdr:cxnSp macro="">
      <xdr:nvCxnSpPr>
        <xdr:cNvPr id="66" name="Straight Connector 65">
          <a:extLst>
            <a:ext uri="{FF2B5EF4-FFF2-40B4-BE49-F238E27FC236}">
              <a16:creationId xmlns:a16="http://schemas.microsoft.com/office/drawing/2014/main" id="{97C84C30-09E1-4339-ACD7-8E21228C5472}"/>
            </a:ext>
          </a:extLst>
        </xdr:cNvPr>
        <xdr:cNvCxnSpPr/>
      </xdr:nvCxnSpPr>
      <xdr:spPr>
        <a:xfrm>
          <a:off x="5082540" y="9837420"/>
          <a:ext cx="144780" cy="1447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68580</xdr:colOff>
      <xdr:row>41</xdr:row>
      <xdr:rowOff>114300</xdr:rowOff>
    </xdr:from>
    <xdr:to>
      <xdr:col>13</xdr:col>
      <xdr:colOff>381000</xdr:colOff>
      <xdr:row>42</xdr:row>
      <xdr:rowOff>91440</xdr:rowOff>
    </xdr:to>
    <xdr:cxnSp macro="">
      <xdr:nvCxnSpPr>
        <xdr:cNvPr id="67" name="Straight Connector 66">
          <a:extLst>
            <a:ext uri="{FF2B5EF4-FFF2-40B4-BE49-F238E27FC236}">
              <a16:creationId xmlns:a16="http://schemas.microsoft.com/office/drawing/2014/main" id="{485F2944-4AED-44AE-B81D-E29CA91B7AAA}"/>
            </a:ext>
          </a:extLst>
        </xdr:cNvPr>
        <xdr:cNvCxnSpPr/>
      </xdr:nvCxnSpPr>
      <xdr:spPr>
        <a:xfrm flipH="1" flipV="1">
          <a:off x="9022080" y="7650480"/>
          <a:ext cx="31242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60960</xdr:colOff>
      <xdr:row>42</xdr:row>
      <xdr:rowOff>99060</xdr:rowOff>
    </xdr:from>
    <xdr:to>
      <xdr:col>13</xdr:col>
      <xdr:colOff>403860</xdr:colOff>
      <xdr:row>42</xdr:row>
      <xdr:rowOff>106680</xdr:rowOff>
    </xdr:to>
    <xdr:cxnSp macro="">
      <xdr:nvCxnSpPr>
        <xdr:cNvPr id="68" name="Straight Connector 67">
          <a:extLst>
            <a:ext uri="{FF2B5EF4-FFF2-40B4-BE49-F238E27FC236}">
              <a16:creationId xmlns:a16="http://schemas.microsoft.com/office/drawing/2014/main" id="{06A61EC9-2837-4AF0-91E8-A18D3D43CDD8}"/>
            </a:ext>
          </a:extLst>
        </xdr:cNvPr>
        <xdr:cNvCxnSpPr/>
      </xdr:nvCxnSpPr>
      <xdr:spPr>
        <a:xfrm flipH="1" flipV="1">
          <a:off x="9014460" y="7818120"/>
          <a:ext cx="342900" cy="76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60960</xdr:colOff>
      <xdr:row>44</xdr:row>
      <xdr:rowOff>83820</xdr:rowOff>
    </xdr:from>
    <xdr:to>
      <xdr:col>13</xdr:col>
      <xdr:colOff>373380</xdr:colOff>
      <xdr:row>45</xdr:row>
      <xdr:rowOff>60960</xdr:rowOff>
    </xdr:to>
    <xdr:cxnSp macro="">
      <xdr:nvCxnSpPr>
        <xdr:cNvPr id="69" name="Straight Connector 68">
          <a:extLst>
            <a:ext uri="{FF2B5EF4-FFF2-40B4-BE49-F238E27FC236}">
              <a16:creationId xmlns:a16="http://schemas.microsoft.com/office/drawing/2014/main" id="{D5E1B66D-3F34-400D-AA3B-B504E09F2739}"/>
            </a:ext>
          </a:extLst>
        </xdr:cNvPr>
        <xdr:cNvCxnSpPr/>
      </xdr:nvCxnSpPr>
      <xdr:spPr>
        <a:xfrm flipH="1" flipV="1">
          <a:off x="9014460" y="8168640"/>
          <a:ext cx="31242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53340</xdr:colOff>
      <xdr:row>45</xdr:row>
      <xdr:rowOff>68580</xdr:rowOff>
    </xdr:from>
    <xdr:to>
      <xdr:col>13</xdr:col>
      <xdr:colOff>396240</xdr:colOff>
      <xdr:row>45</xdr:row>
      <xdr:rowOff>76200</xdr:rowOff>
    </xdr:to>
    <xdr:cxnSp macro="">
      <xdr:nvCxnSpPr>
        <xdr:cNvPr id="70" name="Straight Connector 69">
          <a:extLst>
            <a:ext uri="{FF2B5EF4-FFF2-40B4-BE49-F238E27FC236}">
              <a16:creationId xmlns:a16="http://schemas.microsoft.com/office/drawing/2014/main" id="{0A294636-0EB9-4CAC-B5D2-8A84C9BF5908}"/>
            </a:ext>
          </a:extLst>
        </xdr:cNvPr>
        <xdr:cNvCxnSpPr/>
      </xdr:nvCxnSpPr>
      <xdr:spPr>
        <a:xfrm flipH="1" flipV="1">
          <a:off x="9006840" y="8336280"/>
          <a:ext cx="342900" cy="76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45720</xdr:colOff>
      <xdr:row>50</xdr:row>
      <xdr:rowOff>91440</xdr:rowOff>
    </xdr:from>
    <xdr:to>
      <xdr:col>13</xdr:col>
      <xdr:colOff>358140</xdr:colOff>
      <xdr:row>51</xdr:row>
      <xdr:rowOff>68580</xdr:rowOff>
    </xdr:to>
    <xdr:cxnSp macro="">
      <xdr:nvCxnSpPr>
        <xdr:cNvPr id="71" name="Straight Connector 70">
          <a:extLst>
            <a:ext uri="{FF2B5EF4-FFF2-40B4-BE49-F238E27FC236}">
              <a16:creationId xmlns:a16="http://schemas.microsoft.com/office/drawing/2014/main" id="{72B1E6A2-8DC3-49FB-BD99-47E550B914B8}"/>
            </a:ext>
          </a:extLst>
        </xdr:cNvPr>
        <xdr:cNvCxnSpPr/>
      </xdr:nvCxnSpPr>
      <xdr:spPr>
        <a:xfrm flipH="1" flipV="1">
          <a:off x="8999220" y="9273540"/>
          <a:ext cx="31242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xdr:colOff>
      <xdr:row>51</xdr:row>
      <xdr:rowOff>76200</xdr:rowOff>
    </xdr:from>
    <xdr:to>
      <xdr:col>13</xdr:col>
      <xdr:colOff>381000</xdr:colOff>
      <xdr:row>51</xdr:row>
      <xdr:rowOff>83820</xdr:rowOff>
    </xdr:to>
    <xdr:cxnSp macro="">
      <xdr:nvCxnSpPr>
        <xdr:cNvPr id="72" name="Straight Connector 71">
          <a:extLst>
            <a:ext uri="{FF2B5EF4-FFF2-40B4-BE49-F238E27FC236}">
              <a16:creationId xmlns:a16="http://schemas.microsoft.com/office/drawing/2014/main" id="{CF97AF30-7EFD-4603-BCAB-70303A7B15D4}"/>
            </a:ext>
          </a:extLst>
        </xdr:cNvPr>
        <xdr:cNvCxnSpPr/>
      </xdr:nvCxnSpPr>
      <xdr:spPr>
        <a:xfrm flipH="1" flipV="1">
          <a:off x="8991600" y="9441180"/>
          <a:ext cx="342900" cy="76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53340</xdr:colOff>
      <xdr:row>53</xdr:row>
      <xdr:rowOff>91440</xdr:rowOff>
    </xdr:from>
    <xdr:to>
      <xdr:col>13</xdr:col>
      <xdr:colOff>365760</xdr:colOff>
      <xdr:row>54</xdr:row>
      <xdr:rowOff>68580</xdr:rowOff>
    </xdr:to>
    <xdr:cxnSp macro="">
      <xdr:nvCxnSpPr>
        <xdr:cNvPr id="73" name="Straight Connector 72">
          <a:extLst>
            <a:ext uri="{FF2B5EF4-FFF2-40B4-BE49-F238E27FC236}">
              <a16:creationId xmlns:a16="http://schemas.microsoft.com/office/drawing/2014/main" id="{84A4EAB0-7DF1-4659-B2FE-8134C2C93A7A}"/>
            </a:ext>
          </a:extLst>
        </xdr:cNvPr>
        <xdr:cNvCxnSpPr/>
      </xdr:nvCxnSpPr>
      <xdr:spPr>
        <a:xfrm flipH="1" flipV="1">
          <a:off x="9006840" y="9822180"/>
          <a:ext cx="31242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45720</xdr:colOff>
      <xdr:row>54</xdr:row>
      <xdr:rowOff>76200</xdr:rowOff>
    </xdr:from>
    <xdr:to>
      <xdr:col>13</xdr:col>
      <xdr:colOff>388620</xdr:colOff>
      <xdr:row>54</xdr:row>
      <xdr:rowOff>83820</xdr:rowOff>
    </xdr:to>
    <xdr:cxnSp macro="">
      <xdr:nvCxnSpPr>
        <xdr:cNvPr id="74" name="Straight Connector 73">
          <a:extLst>
            <a:ext uri="{FF2B5EF4-FFF2-40B4-BE49-F238E27FC236}">
              <a16:creationId xmlns:a16="http://schemas.microsoft.com/office/drawing/2014/main" id="{E469EAB8-FD4D-4629-9EBA-F4C12DED63FC}"/>
            </a:ext>
          </a:extLst>
        </xdr:cNvPr>
        <xdr:cNvCxnSpPr/>
      </xdr:nvCxnSpPr>
      <xdr:spPr>
        <a:xfrm flipH="1" flipV="1">
          <a:off x="8999220" y="9989820"/>
          <a:ext cx="342900" cy="76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30480</xdr:colOff>
      <xdr:row>62</xdr:row>
      <xdr:rowOff>106680</xdr:rowOff>
    </xdr:from>
    <xdr:to>
      <xdr:col>13</xdr:col>
      <xdr:colOff>342900</xdr:colOff>
      <xdr:row>63</xdr:row>
      <xdr:rowOff>83820</xdr:rowOff>
    </xdr:to>
    <xdr:cxnSp macro="">
      <xdr:nvCxnSpPr>
        <xdr:cNvPr id="75" name="Straight Connector 74">
          <a:extLst>
            <a:ext uri="{FF2B5EF4-FFF2-40B4-BE49-F238E27FC236}">
              <a16:creationId xmlns:a16="http://schemas.microsoft.com/office/drawing/2014/main" id="{669FC7CA-F9A1-4D66-A1AB-921480567390}"/>
            </a:ext>
          </a:extLst>
        </xdr:cNvPr>
        <xdr:cNvCxnSpPr/>
      </xdr:nvCxnSpPr>
      <xdr:spPr>
        <a:xfrm flipH="1" flipV="1">
          <a:off x="8983980" y="11498580"/>
          <a:ext cx="31242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22860</xdr:colOff>
      <xdr:row>63</xdr:row>
      <xdr:rowOff>91440</xdr:rowOff>
    </xdr:from>
    <xdr:to>
      <xdr:col>13</xdr:col>
      <xdr:colOff>365760</xdr:colOff>
      <xdr:row>63</xdr:row>
      <xdr:rowOff>99060</xdr:rowOff>
    </xdr:to>
    <xdr:cxnSp macro="">
      <xdr:nvCxnSpPr>
        <xdr:cNvPr id="76" name="Straight Connector 75">
          <a:extLst>
            <a:ext uri="{FF2B5EF4-FFF2-40B4-BE49-F238E27FC236}">
              <a16:creationId xmlns:a16="http://schemas.microsoft.com/office/drawing/2014/main" id="{2C11AE79-A418-490B-9111-478BFFFF6654}"/>
            </a:ext>
          </a:extLst>
        </xdr:cNvPr>
        <xdr:cNvCxnSpPr/>
      </xdr:nvCxnSpPr>
      <xdr:spPr>
        <a:xfrm flipH="1" flipV="1">
          <a:off x="8976360" y="11666220"/>
          <a:ext cx="342900" cy="76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53340</xdr:colOff>
      <xdr:row>65</xdr:row>
      <xdr:rowOff>91440</xdr:rowOff>
    </xdr:from>
    <xdr:to>
      <xdr:col>13</xdr:col>
      <xdr:colOff>365760</xdr:colOff>
      <xdr:row>66</xdr:row>
      <xdr:rowOff>68580</xdr:rowOff>
    </xdr:to>
    <xdr:cxnSp macro="">
      <xdr:nvCxnSpPr>
        <xdr:cNvPr id="77" name="Straight Connector 76">
          <a:extLst>
            <a:ext uri="{FF2B5EF4-FFF2-40B4-BE49-F238E27FC236}">
              <a16:creationId xmlns:a16="http://schemas.microsoft.com/office/drawing/2014/main" id="{5A8E99BF-2F5D-4224-B21A-48BB3647936F}"/>
            </a:ext>
          </a:extLst>
        </xdr:cNvPr>
        <xdr:cNvCxnSpPr/>
      </xdr:nvCxnSpPr>
      <xdr:spPr>
        <a:xfrm flipH="1" flipV="1">
          <a:off x="9006840" y="12031980"/>
          <a:ext cx="31242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45720</xdr:colOff>
      <xdr:row>66</xdr:row>
      <xdr:rowOff>76200</xdr:rowOff>
    </xdr:from>
    <xdr:to>
      <xdr:col>13</xdr:col>
      <xdr:colOff>388620</xdr:colOff>
      <xdr:row>66</xdr:row>
      <xdr:rowOff>83820</xdr:rowOff>
    </xdr:to>
    <xdr:cxnSp macro="">
      <xdr:nvCxnSpPr>
        <xdr:cNvPr id="78" name="Straight Connector 77">
          <a:extLst>
            <a:ext uri="{FF2B5EF4-FFF2-40B4-BE49-F238E27FC236}">
              <a16:creationId xmlns:a16="http://schemas.microsoft.com/office/drawing/2014/main" id="{B72FFFD2-6BEB-40E8-8251-6460AF79E3E7}"/>
            </a:ext>
          </a:extLst>
        </xdr:cNvPr>
        <xdr:cNvCxnSpPr/>
      </xdr:nvCxnSpPr>
      <xdr:spPr>
        <a:xfrm flipH="1" flipV="1">
          <a:off x="8999220" y="12199620"/>
          <a:ext cx="342900" cy="76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60960</xdr:colOff>
      <xdr:row>71</xdr:row>
      <xdr:rowOff>91440</xdr:rowOff>
    </xdr:from>
    <xdr:to>
      <xdr:col>13</xdr:col>
      <xdr:colOff>373380</xdr:colOff>
      <xdr:row>72</xdr:row>
      <xdr:rowOff>68580</xdr:rowOff>
    </xdr:to>
    <xdr:cxnSp macro="">
      <xdr:nvCxnSpPr>
        <xdr:cNvPr id="79" name="Straight Connector 78">
          <a:extLst>
            <a:ext uri="{FF2B5EF4-FFF2-40B4-BE49-F238E27FC236}">
              <a16:creationId xmlns:a16="http://schemas.microsoft.com/office/drawing/2014/main" id="{DF01156A-E6D1-41DC-97FA-41C53CB459C4}"/>
            </a:ext>
          </a:extLst>
        </xdr:cNvPr>
        <xdr:cNvCxnSpPr/>
      </xdr:nvCxnSpPr>
      <xdr:spPr>
        <a:xfrm flipH="1" flipV="1">
          <a:off x="9014460" y="13129260"/>
          <a:ext cx="31242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53340</xdr:colOff>
      <xdr:row>72</xdr:row>
      <xdr:rowOff>76200</xdr:rowOff>
    </xdr:from>
    <xdr:to>
      <xdr:col>13</xdr:col>
      <xdr:colOff>396240</xdr:colOff>
      <xdr:row>72</xdr:row>
      <xdr:rowOff>83820</xdr:rowOff>
    </xdr:to>
    <xdr:cxnSp macro="">
      <xdr:nvCxnSpPr>
        <xdr:cNvPr id="80" name="Straight Connector 79">
          <a:extLst>
            <a:ext uri="{FF2B5EF4-FFF2-40B4-BE49-F238E27FC236}">
              <a16:creationId xmlns:a16="http://schemas.microsoft.com/office/drawing/2014/main" id="{79A58BE0-E474-45AC-A576-B5C44580B992}"/>
            </a:ext>
          </a:extLst>
        </xdr:cNvPr>
        <xdr:cNvCxnSpPr/>
      </xdr:nvCxnSpPr>
      <xdr:spPr>
        <a:xfrm flipH="1" flipV="1">
          <a:off x="9006840" y="13296900"/>
          <a:ext cx="342900" cy="76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99060</xdr:colOff>
      <xdr:row>74</xdr:row>
      <xdr:rowOff>106680</xdr:rowOff>
    </xdr:from>
    <xdr:to>
      <xdr:col>13</xdr:col>
      <xdr:colOff>411480</xdr:colOff>
      <xdr:row>75</xdr:row>
      <xdr:rowOff>83820</xdr:rowOff>
    </xdr:to>
    <xdr:cxnSp macro="">
      <xdr:nvCxnSpPr>
        <xdr:cNvPr id="81" name="Straight Connector 80">
          <a:extLst>
            <a:ext uri="{FF2B5EF4-FFF2-40B4-BE49-F238E27FC236}">
              <a16:creationId xmlns:a16="http://schemas.microsoft.com/office/drawing/2014/main" id="{06E31BB6-6256-49AB-9062-52CF99F6D20F}"/>
            </a:ext>
          </a:extLst>
        </xdr:cNvPr>
        <xdr:cNvCxnSpPr/>
      </xdr:nvCxnSpPr>
      <xdr:spPr>
        <a:xfrm flipH="1" flipV="1">
          <a:off x="9052560" y="13693140"/>
          <a:ext cx="312420" cy="1600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91440</xdr:colOff>
      <xdr:row>75</xdr:row>
      <xdr:rowOff>91440</xdr:rowOff>
    </xdr:from>
    <xdr:to>
      <xdr:col>13</xdr:col>
      <xdr:colOff>434340</xdr:colOff>
      <xdr:row>75</xdr:row>
      <xdr:rowOff>99060</xdr:rowOff>
    </xdr:to>
    <xdr:cxnSp macro="">
      <xdr:nvCxnSpPr>
        <xdr:cNvPr id="82" name="Straight Connector 81">
          <a:extLst>
            <a:ext uri="{FF2B5EF4-FFF2-40B4-BE49-F238E27FC236}">
              <a16:creationId xmlns:a16="http://schemas.microsoft.com/office/drawing/2014/main" id="{1831E943-BCCF-45FB-8D35-93B50B345965}"/>
            </a:ext>
          </a:extLst>
        </xdr:cNvPr>
        <xdr:cNvCxnSpPr/>
      </xdr:nvCxnSpPr>
      <xdr:spPr>
        <a:xfrm flipH="1" flipV="1">
          <a:off x="9044940" y="13860780"/>
          <a:ext cx="342900" cy="76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53340</xdr:colOff>
      <xdr:row>62</xdr:row>
      <xdr:rowOff>114300</xdr:rowOff>
    </xdr:from>
    <xdr:to>
      <xdr:col>7</xdr:col>
      <xdr:colOff>198120</xdr:colOff>
      <xdr:row>62</xdr:row>
      <xdr:rowOff>114300</xdr:rowOff>
    </xdr:to>
    <xdr:cxnSp macro="">
      <xdr:nvCxnSpPr>
        <xdr:cNvPr id="83" name="Straight Connector 82">
          <a:extLst>
            <a:ext uri="{FF2B5EF4-FFF2-40B4-BE49-F238E27FC236}">
              <a16:creationId xmlns:a16="http://schemas.microsoft.com/office/drawing/2014/main" id="{EEF78312-89A8-43D5-837A-6556B4703DFB}"/>
            </a:ext>
          </a:extLst>
        </xdr:cNvPr>
        <xdr:cNvCxnSpPr/>
      </xdr:nvCxnSpPr>
      <xdr:spPr>
        <a:xfrm>
          <a:off x="5120640" y="11506200"/>
          <a:ext cx="1447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62</xdr:row>
      <xdr:rowOff>114300</xdr:rowOff>
    </xdr:from>
    <xdr:to>
      <xdr:col>7</xdr:col>
      <xdr:colOff>182880</xdr:colOff>
      <xdr:row>63</xdr:row>
      <xdr:rowOff>76200</xdr:rowOff>
    </xdr:to>
    <xdr:cxnSp macro="">
      <xdr:nvCxnSpPr>
        <xdr:cNvPr id="84" name="Straight Connector 83">
          <a:extLst>
            <a:ext uri="{FF2B5EF4-FFF2-40B4-BE49-F238E27FC236}">
              <a16:creationId xmlns:a16="http://schemas.microsoft.com/office/drawing/2014/main" id="{C386985B-A8D2-4ED5-9C1B-36CE4B1E1582}"/>
            </a:ext>
          </a:extLst>
        </xdr:cNvPr>
        <xdr:cNvCxnSpPr/>
      </xdr:nvCxnSpPr>
      <xdr:spPr>
        <a:xfrm>
          <a:off x="5105400" y="11506200"/>
          <a:ext cx="144780" cy="1447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53340</xdr:colOff>
      <xdr:row>65</xdr:row>
      <xdr:rowOff>121920</xdr:rowOff>
    </xdr:from>
    <xdr:to>
      <xdr:col>7</xdr:col>
      <xdr:colOff>198120</xdr:colOff>
      <xdr:row>65</xdr:row>
      <xdr:rowOff>121920</xdr:rowOff>
    </xdr:to>
    <xdr:cxnSp macro="">
      <xdr:nvCxnSpPr>
        <xdr:cNvPr id="85" name="Straight Connector 84">
          <a:extLst>
            <a:ext uri="{FF2B5EF4-FFF2-40B4-BE49-F238E27FC236}">
              <a16:creationId xmlns:a16="http://schemas.microsoft.com/office/drawing/2014/main" id="{B7D8D9DB-384C-44DA-9019-E4E1D4C0377D}"/>
            </a:ext>
          </a:extLst>
        </xdr:cNvPr>
        <xdr:cNvCxnSpPr/>
      </xdr:nvCxnSpPr>
      <xdr:spPr>
        <a:xfrm>
          <a:off x="5120640" y="12062460"/>
          <a:ext cx="1447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65</xdr:row>
      <xdr:rowOff>121920</xdr:rowOff>
    </xdr:from>
    <xdr:to>
      <xdr:col>7</xdr:col>
      <xdr:colOff>182880</xdr:colOff>
      <xdr:row>66</xdr:row>
      <xdr:rowOff>83820</xdr:rowOff>
    </xdr:to>
    <xdr:cxnSp macro="">
      <xdr:nvCxnSpPr>
        <xdr:cNvPr id="86" name="Straight Connector 85">
          <a:extLst>
            <a:ext uri="{FF2B5EF4-FFF2-40B4-BE49-F238E27FC236}">
              <a16:creationId xmlns:a16="http://schemas.microsoft.com/office/drawing/2014/main" id="{CD320E3C-39B9-43AB-938F-8722612F65D2}"/>
            </a:ext>
          </a:extLst>
        </xdr:cNvPr>
        <xdr:cNvCxnSpPr/>
      </xdr:nvCxnSpPr>
      <xdr:spPr>
        <a:xfrm>
          <a:off x="5105400" y="12062460"/>
          <a:ext cx="144780" cy="1447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30480</xdr:colOff>
      <xdr:row>71</xdr:row>
      <xdr:rowOff>137160</xdr:rowOff>
    </xdr:from>
    <xdr:to>
      <xdr:col>7</xdr:col>
      <xdr:colOff>175260</xdr:colOff>
      <xdr:row>71</xdr:row>
      <xdr:rowOff>137160</xdr:rowOff>
    </xdr:to>
    <xdr:cxnSp macro="">
      <xdr:nvCxnSpPr>
        <xdr:cNvPr id="87" name="Straight Connector 86">
          <a:extLst>
            <a:ext uri="{FF2B5EF4-FFF2-40B4-BE49-F238E27FC236}">
              <a16:creationId xmlns:a16="http://schemas.microsoft.com/office/drawing/2014/main" id="{CB7F647F-B35C-463A-8240-2561DEBFF2E9}"/>
            </a:ext>
          </a:extLst>
        </xdr:cNvPr>
        <xdr:cNvCxnSpPr/>
      </xdr:nvCxnSpPr>
      <xdr:spPr>
        <a:xfrm>
          <a:off x="5097780" y="13174980"/>
          <a:ext cx="1447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15240</xdr:colOff>
      <xdr:row>71</xdr:row>
      <xdr:rowOff>137160</xdr:rowOff>
    </xdr:from>
    <xdr:to>
      <xdr:col>7</xdr:col>
      <xdr:colOff>160020</xdr:colOff>
      <xdr:row>72</xdr:row>
      <xdr:rowOff>99060</xdr:rowOff>
    </xdr:to>
    <xdr:cxnSp macro="">
      <xdr:nvCxnSpPr>
        <xdr:cNvPr id="88" name="Straight Connector 87">
          <a:extLst>
            <a:ext uri="{FF2B5EF4-FFF2-40B4-BE49-F238E27FC236}">
              <a16:creationId xmlns:a16="http://schemas.microsoft.com/office/drawing/2014/main" id="{978B791D-0FE7-41E9-BC04-F86D3DB1A84E}"/>
            </a:ext>
          </a:extLst>
        </xdr:cNvPr>
        <xdr:cNvCxnSpPr/>
      </xdr:nvCxnSpPr>
      <xdr:spPr>
        <a:xfrm>
          <a:off x="5082540" y="13174980"/>
          <a:ext cx="144780" cy="1447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74</xdr:row>
      <xdr:rowOff>106680</xdr:rowOff>
    </xdr:from>
    <xdr:to>
      <xdr:col>7</xdr:col>
      <xdr:colOff>182880</xdr:colOff>
      <xdr:row>74</xdr:row>
      <xdr:rowOff>106680</xdr:rowOff>
    </xdr:to>
    <xdr:cxnSp macro="">
      <xdr:nvCxnSpPr>
        <xdr:cNvPr id="89" name="Straight Connector 88">
          <a:extLst>
            <a:ext uri="{FF2B5EF4-FFF2-40B4-BE49-F238E27FC236}">
              <a16:creationId xmlns:a16="http://schemas.microsoft.com/office/drawing/2014/main" id="{B7B6E6D9-32E6-454E-815D-6C96AA7D2BBC}"/>
            </a:ext>
          </a:extLst>
        </xdr:cNvPr>
        <xdr:cNvCxnSpPr/>
      </xdr:nvCxnSpPr>
      <xdr:spPr>
        <a:xfrm>
          <a:off x="5105400" y="13693140"/>
          <a:ext cx="1447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22860</xdr:colOff>
      <xdr:row>74</xdr:row>
      <xdr:rowOff>106680</xdr:rowOff>
    </xdr:from>
    <xdr:to>
      <xdr:col>7</xdr:col>
      <xdr:colOff>167640</xdr:colOff>
      <xdr:row>75</xdr:row>
      <xdr:rowOff>106680</xdr:rowOff>
    </xdr:to>
    <xdr:cxnSp macro="">
      <xdr:nvCxnSpPr>
        <xdr:cNvPr id="90" name="Straight Connector 89">
          <a:extLst>
            <a:ext uri="{FF2B5EF4-FFF2-40B4-BE49-F238E27FC236}">
              <a16:creationId xmlns:a16="http://schemas.microsoft.com/office/drawing/2014/main" id="{51538533-7280-484F-A2F2-4560D7808C3C}"/>
            </a:ext>
          </a:extLst>
        </xdr:cNvPr>
        <xdr:cNvCxnSpPr/>
      </xdr:nvCxnSpPr>
      <xdr:spPr>
        <a:xfrm>
          <a:off x="5090160" y="13693140"/>
          <a:ext cx="144780" cy="1828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586740</xdr:colOff>
      <xdr:row>65</xdr:row>
      <xdr:rowOff>144780</xdr:rowOff>
    </xdr:from>
    <xdr:to>
      <xdr:col>1</xdr:col>
      <xdr:colOff>609600</xdr:colOff>
      <xdr:row>68</xdr:row>
      <xdr:rowOff>60960</xdr:rowOff>
    </xdr:to>
    <xdr:cxnSp macro="">
      <xdr:nvCxnSpPr>
        <xdr:cNvPr id="95" name="Straight Connector 94">
          <a:extLst>
            <a:ext uri="{FF2B5EF4-FFF2-40B4-BE49-F238E27FC236}">
              <a16:creationId xmlns:a16="http://schemas.microsoft.com/office/drawing/2014/main" id="{842447EA-1CC5-4025-93A1-AFA35EBEF7D7}"/>
            </a:ext>
          </a:extLst>
        </xdr:cNvPr>
        <xdr:cNvCxnSpPr/>
      </xdr:nvCxnSpPr>
      <xdr:spPr>
        <a:xfrm flipV="1">
          <a:off x="586740" y="12085320"/>
          <a:ext cx="632460" cy="46482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579120</xdr:colOff>
      <xdr:row>68</xdr:row>
      <xdr:rowOff>38100</xdr:rowOff>
    </xdr:from>
    <xdr:to>
      <xdr:col>1</xdr:col>
      <xdr:colOff>571500</xdr:colOff>
      <xdr:row>71</xdr:row>
      <xdr:rowOff>167640</xdr:rowOff>
    </xdr:to>
    <xdr:cxnSp macro="">
      <xdr:nvCxnSpPr>
        <xdr:cNvPr id="96" name="Straight Connector 95">
          <a:extLst>
            <a:ext uri="{FF2B5EF4-FFF2-40B4-BE49-F238E27FC236}">
              <a16:creationId xmlns:a16="http://schemas.microsoft.com/office/drawing/2014/main" id="{4A38BCD3-5CBD-40EB-B345-F78972FD511B}"/>
            </a:ext>
          </a:extLst>
        </xdr:cNvPr>
        <xdr:cNvCxnSpPr/>
      </xdr:nvCxnSpPr>
      <xdr:spPr>
        <a:xfrm>
          <a:off x="579120" y="12527280"/>
          <a:ext cx="601980" cy="67818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586740</xdr:colOff>
      <xdr:row>62</xdr:row>
      <xdr:rowOff>137160</xdr:rowOff>
    </xdr:from>
    <xdr:to>
      <xdr:col>1</xdr:col>
      <xdr:colOff>655320</xdr:colOff>
      <xdr:row>68</xdr:row>
      <xdr:rowOff>83820</xdr:rowOff>
    </xdr:to>
    <xdr:cxnSp macro="">
      <xdr:nvCxnSpPr>
        <xdr:cNvPr id="97" name="Straight Connector 96">
          <a:extLst>
            <a:ext uri="{FF2B5EF4-FFF2-40B4-BE49-F238E27FC236}">
              <a16:creationId xmlns:a16="http://schemas.microsoft.com/office/drawing/2014/main" id="{6F194D4D-76A4-4577-B1EA-92208C4A4261}"/>
            </a:ext>
          </a:extLst>
        </xdr:cNvPr>
        <xdr:cNvCxnSpPr/>
      </xdr:nvCxnSpPr>
      <xdr:spPr>
        <a:xfrm flipV="1">
          <a:off x="586740" y="11529060"/>
          <a:ext cx="678180" cy="104394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xdr:colOff>
      <xdr:row>68</xdr:row>
      <xdr:rowOff>60960</xdr:rowOff>
    </xdr:from>
    <xdr:to>
      <xdr:col>1</xdr:col>
      <xdr:colOff>594360</xdr:colOff>
      <xdr:row>74</xdr:row>
      <xdr:rowOff>68580</xdr:rowOff>
    </xdr:to>
    <xdr:cxnSp macro="">
      <xdr:nvCxnSpPr>
        <xdr:cNvPr id="98" name="Straight Connector 97">
          <a:extLst>
            <a:ext uri="{FF2B5EF4-FFF2-40B4-BE49-F238E27FC236}">
              <a16:creationId xmlns:a16="http://schemas.microsoft.com/office/drawing/2014/main" id="{A03F571A-D68B-4BAC-ABEA-1CC2DE2A7D7F}"/>
            </a:ext>
          </a:extLst>
        </xdr:cNvPr>
        <xdr:cNvCxnSpPr/>
      </xdr:nvCxnSpPr>
      <xdr:spPr>
        <a:xfrm>
          <a:off x="624840" y="12550140"/>
          <a:ext cx="579120" cy="1104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7"/>
  <sheetViews>
    <sheetView tabSelected="1" zoomScaleNormal="100" workbookViewId="0">
      <selection activeCell="C61" sqref="C61"/>
    </sheetView>
  </sheetViews>
  <sheetFormatPr defaultRowHeight="14.4" x14ac:dyDescent="0.3"/>
  <cols>
    <col min="2" max="2" width="9.77734375" customWidth="1"/>
    <col min="3" max="3" width="12.33203125" bestFit="1" customWidth="1"/>
    <col min="4" max="5" width="11.44140625" customWidth="1"/>
    <col min="6" max="6" width="9.88671875" customWidth="1"/>
    <col min="7" max="7" width="10.109375" customWidth="1"/>
    <col min="10" max="10" width="10.109375" bestFit="1" customWidth="1"/>
    <col min="11" max="11" width="10.109375" customWidth="1"/>
    <col min="12" max="12" width="9.77734375" bestFit="1" customWidth="1"/>
    <col min="14" max="14" width="10.109375" bestFit="1" customWidth="1"/>
  </cols>
  <sheetData>
    <row r="1" spans="1:14" x14ac:dyDescent="0.3">
      <c r="A1" t="s">
        <v>46</v>
      </c>
      <c r="N1" s="69">
        <v>42827</v>
      </c>
    </row>
    <row r="2" spans="1:14" x14ac:dyDescent="0.3">
      <c r="A2" t="s">
        <v>47</v>
      </c>
    </row>
    <row r="3" spans="1:14" x14ac:dyDescent="0.3">
      <c r="A3" t="s">
        <v>64</v>
      </c>
    </row>
    <row r="4" spans="1:14" x14ac:dyDescent="0.3">
      <c r="C4" s="75" t="s">
        <v>56</v>
      </c>
      <c r="D4" s="75"/>
      <c r="E4" s="75" t="s">
        <v>55</v>
      </c>
      <c r="F4" s="75"/>
      <c r="H4" s="18" t="s">
        <v>57</v>
      </c>
      <c r="I4" s="3"/>
      <c r="J4" s="3"/>
      <c r="K4" s="4"/>
      <c r="M4" s="76" t="s">
        <v>67</v>
      </c>
      <c r="N4" s="76"/>
    </row>
    <row r="5" spans="1:14" x14ac:dyDescent="0.3">
      <c r="C5" s="23" t="s">
        <v>24</v>
      </c>
      <c r="D5" s="23" t="s">
        <v>50</v>
      </c>
      <c r="E5" s="20"/>
      <c r="F5" s="20"/>
      <c r="H5" s="5" t="s">
        <v>58</v>
      </c>
      <c r="I5" s="6"/>
      <c r="J5" s="6"/>
      <c r="K5" s="72">
        <v>0.02</v>
      </c>
      <c r="M5" s="76"/>
      <c r="N5" s="76"/>
    </row>
    <row r="6" spans="1:14" x14ac:dyDescent="0.3">
      <c r="C6" s="24" t="s">
        <v>52</v>
      </c>
      <c r="D6" s="24" t="s">
        <v>22</v>
      </c>
      <c r="E6" s="21"/>
      <c r="F6" s="21"/>
      <c r="H6" s="5" t="s">
        <v>59</v>
      </c>
      <c r="I6" s="6"/>
      <c r="J6" s="6"/>
      <c r="K6" s="73">
        <v>25</v>
      </c>
      <c r="M6" s="76"/>
      <c r="N6" s="76"/>
    </row>
    <row r="7" spans="1:14" x14ac:dyDescent="0.3">
      <c r="C7" s="25" t="s">
        <v>53</v>
      </c>
      <c r="D7" s="25" t="s">
        <v>51</v>
      </c>
      <c r="E7" s="22" t="s">
        <v>13</v>
      </c>
      <c r="F7" s="22" t="s">
        <v>54</v>
      </c>
      <c r="H7" s="5"/>
      <c r="I7" s="6"/>
      <c r="J7" s="6"/>
      <c r="K7" s="7"/>
      <c r="M7" s="76"/>
      <c r="N7" s="76"/>
    </row>
    <row r="8" spans="1:14" x14ac:dyDescent="0.3">
      <c r="A8" t="s">
        <v>19</v>
      </c>
      <c r="C8" s="70">
        <v>5</v>
      </c>
      <c r="D8" s="70">
        <v>0</v>
      </c>
      <c r="E8" s="71">
        <v>10</v>
      </c>
      <c r="F8" s="71">
        <v>15</v>
      </c>
      <c r="H8" s="19" t="s">
        <v>61</v>
      </c>
      <c r="I8" s="6"/>
      <c r="J8" s="6"/>
      <c r="K8" s="7"/>
      <c r="M8" s="76"/>
      <c r="N8" s="76"/>
    </row>
    <row r="9" spans="1:14" x14ac:dyDescent="0.3">
      <c r="A9" t="s">
        <v>48</v>
      </c>
      <c r="C9" s="70">
        <v>6</v>
      </c>
      <c r="D9" s="70">
        <v>2</v>
      </c>
      <c r="E9" s="71">
        <v>8</v>
      </c>
      <c r="F9" s="70">
        <v>10</v>
      </c>
      <c r="H9" s="5" t="s">
        <v>62</v>
      </c>
      <c r="I9" s="6"/>
      <c r="J9" s="6"/>
      <c r="K9" s="72">
        <v>0.8</v>
      </c>
      <c r="M9" s="76"/>
      <c r="N9" s="76"/>
    </row>
    <row r="10" spans="1:14" x14ac:dyDescent="0.3">
      <c r="A10" t="s">
        <v>49</v>
      </c>
      <c r="C10" s="70">
        <v>3</v>
      </c>
      <c r="D10" s="70">
        <v>10</v>
      </c>
      <c r="E10" s="71">
        <v>0</v>
      </c>
      <c r="F10" s="70">
        <v>3</v>
      </c>
      <c r="H10" s="8" t="s">
        <v>63</v>
      </c>
      <c r="I10" s="9"/>
      <c r="J10" s="9"/>
      <c r="K10" s="74">
        <v>0.01</v>
      </c>
      <c r="M10" s="76"/>
      <c r="N10" s="76"/>
    </row>
    <row r="11" spans="1:14" ht="15" thickBot="1" x14ac:dyDescent="0.35"/>
    <row r="12" spans="1:14" x14ac:dyDescent="0.3">
      <c r="A12" s="10" t="s">
        <v>70</v>
      </c>
      <c r="B12" s="11"/>
      <c r="C12" s="60" t="s">
        <v>22</v>
      </c>
      <c r="D12" s="15" t="s">
        <v>24</v>
      </c>
      <c r="E12" s="15" t="s">
        <v>12</v>
      </c>
      <c r="F12" s="15"/>
      <c r="G12" s="15"/>
      <c r="H12" s="15"/>
      <c r="I12" s="15" t="s">
        <v>13</v>
      </c>
      <c r="J12" s="15" t="s">
        <v>14</v>
      </c>
      <c r="K12" s="15" t="s">
        <v>29</v>
      </c>
      <c r="L12" s="15" t="s">
        <v>32</v>
      </c>
      <c r="M12" s="15"/>
      <c r="N12" s="53" t="s">
        <v>11</v>
      </c>
    </row>
    <row r="13" spans="1:14" x14ac:dyDescent="0.3">
      <c r="A13" s="12" t="s">
        <v>36</v>
      </c>
      <c r="B13" s="6"/>
      <c r="C13" s="61" t="s">
        <v>23</v>
      </c>
      <c r="D13" s="16" t="s">
        <v>25</v>
      </c>
      <c r="E13" s="16" t="s">
        <v>22</v>
      </c>
      <c r="F13" s="16"/>
      <c r="G13" s="16" t="s">
        <v>8</v>
      </c>
      <c r="H13" s="16" t="s">
        <v>26</v>
      </c>
      <c r="I13" s="16" t="s">
        <v>10</v>
      </c>
      <c r="J13" s="16" t="s">
        <v>16</v>
      </c>
      <c r="K13" s="16" t="s">
        <v>30</v>
      </c>
      <c r="L13" s="16" t="s">
        <v>9</v>
      </c>
      <c r="M13" s="16" t="s">
        <v>33</v>
      </c>
      <c r="N13" s="54" t="s">
        <v>35</v>
      </c>
    </row>
    <row r="14" spans="1:14" x14ac:dyDescent="0.3">
      <c r="A14" s="12"/>
      <c r="B14" s="6"/>
      <c r="C14" s="77" t="s">
        <v>17</v>
      </c>
      <c r="D14" s="17" t="s">
        <v>23</v>
      </c>
      <c r="E14" s="17" t="s">
        <v>23</v>
      </c>
      <c r="F14" s="17"/>
      <c r="G14" s="17" t="s">
        <v>23</v>
      </c>
      <c r="H14" s="17"/>
      <c r="I14" s="17" t="s">
        <v>7</v>
      </c>
      <c r="J14" s="17" t="s">
        <v>15</v>
      </c>
      <c r="K14" s="17" t="s">
        <v>31</v>
      </c>
      <c r="L14" s="55">
        <f>K5</f>
        <v>0.02</v>
      </c>
      <c r="M14" s="17" t="s">
        <v>34</v>
      </c>
      <c r="N14" s="56" t="s">
        <v>1</v>
      </c>
    </row>
    <row r="15" spans="1:14" x14ac:dyDescent="0.3">
      <c r="A15" s="26"/>
      <c r="B15" s="27"/>
      <c r="C15" s="27" t="s">
        <v>2</v>
      </c>
      <c r="D15" s="27">
        <f>C8</f>
        <v>5</v>
      </c>
      <c r="E15" s="27">
        <f>D8</f>
        <v>0</v>
      </c>
      <c r="F15" s="27"/>
      <c r="G15" s="27">
        <f>D15+E15</f>
        <v>5</v>
      </c>
      <c r="H15" s="29" t="s">
        <v>27</v>
      </c>
      <c r="I15" s="27">
        <f>E8</f>
        <v>10</v>
      </c>
      <c r="J15" s="27">
        <f>F8</f>
        <v>15</v>
      </c>
      <c r="K15" s="78">
        <f>G15+I15+J15</f>
        <v>30</v>
      </c>
      <c r="L15" s="14">
        <f>K5</f>
        <v>0.02</v>
      </c>
      <c r="M15" s="27">
        <f>L15*K15</f>
        <v>0.6</v>
      </c>
      <c r="N15" s="30"/>
    </row>
    <row r="16" spans="1:14" x14ac:dyDescent="0.3">
      <c r="A16" s="26"/>
      <c r="B16" s="27"/>
      <c r="C16" s="27" t="s">
        <v>3</v>
      </c>
      <c r="D16" s="27"/>
      <c r="E16" s="27"/>
      <c r="F16" s="27"/>
      <c r="G16" s="27"/>
      <c r="H16" s="29" t="s">
        <v>28</v>
      </c>
      <c r="I16" s="27">
        <v>0</v>
      </c>
      <c r="J16" s="27">
        <v>0</v>
      </c>
      <c r="K16" s="78">
        <f>G15+I16</f>
        <v>5</v>
      </c>
      <c r="L16" s="14">
        <f>1-$K5</f>
        <v>0.98</v>
      </c>
      <c r="M16" s="27">
        <f>L16*K16</f>
        <v>4.9000000000000004</v>
      </c>
      <c r="N16" s="67">
        <f>M15+M16</f>
        <v>5.5</v>
      </c>
    </row>
    <row r="17" spans="1:14" x14ac:dyDescent="0.3">
      <c r="A17" s="26"/>
      <c r="B17" s="27"/>
      <c r="C17" s="27"/>
      <c r="D17" s="27"/>
      <c r="E17" s="27"/>
      <c r="F17" s="27"/>
      <c r="G17" s="27"/>
      <c r="H17" s="29"/>
      <c r="I17" s="27"/>
      <c r="J17" s="27"/>
      <c r="K17" s="27"/>
      <c r="L17" s="14"/>
      <c r="M17" s="27"/>
      <c r="N17" s="31"/>
    </row>
    <row r="18" spans="1:14" x14ac:dyDescent="0.3">
      <c r="A18" s="26" t="s">
        <v>0</v>
      </c>
      <c r="B18" s="27"/>
      <c r="C18" s="27" t="s">
        <v>4</v>
      </c>
      <c r="D18" s="27">
        <f>C9</f>
        <v>6</v>
      </c>
      <c r="E18" s="27">
        <f>D9</f>
        <v>2</v>
      </c>
      <c r="F18" s="27"/>
      <c r="G18" s="27">
        <f>D18+E18</f>
        <v>8</v>
      </c>
      <c r="H18" s="29" t="s">
        <v>27</v>
      </c>
      <c r="I18" s="27">
        <f>E9</f>
        <v>8</v>
      </c>
      <c r="J18" s="27">
        <f>F9</f>
        <v>10</v>
      </c>
      <c r="K18" s="78">
        <f>G18+I18+J18</f>
        <v>26</v>
      </c>
      <c r="L18" s="14">
        <f>$K5</f>
        <v>0.02</v>
      </c>
      <c r="M18" s="27">
        <f>L18*K18</f>
        <v>0.52</v>
      </c>
      <c r="N18" s="31"/>
    </row>
    <row r="19" spans="1:14" x14ac:dyDescent="0.3">
      <c r="A19" s="26" t="s">
        <v>1</v>
      </c>
      <c r="B19" s="27"/>
      <c r="C19" s="27" t="s">
        <v>5</v>
      </c>
      <c r="D19" s="27"/>
      <c r="E19" s="27"/>
      <c r="F19" s="27"/>
      <c r="G19" s="27"/>
      <c r="H19" s="29" t="s">
        <v>28</v>
      </c>
      <c r="I19" s="27">
        <v>0</v>
      </c>
      <c r="J19" s="27">
        <v>0</v>
      </c>
      <c r="K19" s="78">
        <f>G18+I19</f>
        <v>8</v>
      </c>
      <c r="L19" s="14">
        <f>1-$K5</f>
        <v>0.98</v>
      </c>
      <c r="M19" s="27">
        <f>L19*K19</f>
        <v>7.84</v>
      </c>
      <c r="N19" s="67">
        <f>M18+M19</f>
        <v>8.36</v>
      </c>
    </row>
    <row r="20" spans="1:14" x14ac:dyDescent="0.3">
      <c r="A20" s="26">
        <v>1</v>
      </c>
      <c r="B20" s="27"/>
      <c r="C20" s="27"/>
      <c r="D20" s="27"/>
      <c r="E20" s="27"/>
      <c r="F20" s="27"/>
      <c r="G20" s="27"/>
      <c r="H20" s="6"/>
      <c r="I20" s="6"/>
      <c r="J20" s="6"/>
      <c r="K20" s="6"/>
      <c r="L20" s="14"/>
      <c r="M20" s="6"/>
      <c r="N20" s="31"/>
    </row>
    <row r="21" spans="1:14" x14ac:dyDescent="0.3">
      <c r="A21" s="26"/>
      <c r="B21" s="27"/>
      <c r="C21" s="27" t="s">
        <v>6</v>
      </c>
      <c r="D21" s="27">
        <f>C10</f>
        <v>3</v>
      </c>
      <c r="E21" s="27">
        <f>D10</f>
        <v>10</v>
      </c>
      <c r="F21" s="27"/>
      <c r="G21" s="27">
        <f>D21+E21</f>
        <v>13</v>
      </c>
      <c r="H21" s="29" t="s">
        <v>27</v>
      </c>
      <c r="I21" s="27">
        <f>E10</f>
        <v>0</v>
      </c>
      <c r="J21" s="27">
        <f>F10</f>
        <v>3</v>
      </c>
      <c r="K21" s="78">
        <f>G21+I21+J21</f>
        <v>16</v>
      </c>
      <c r="L21" s="14">
        <f>$K5</f>
        <v>0.02</v>
      </c>
      <c r="M21" s="27">
        <f>L21*K21</f>
        <v>0.32</v>
      </c>
      <c r="N21" s="31"/>
    </row>
    <row r="22" spans="1:14" ht="15" thickBot="1" x14ac:dyDescent="0.35">
      <c r="A22" s="32"/>
      <c r="B22" s="33"/>
      <c r="C22" s="33"/>
      <c r="D22" s="33"/>
      <c r="E22" s="33"/>
      <c r="F22" s="33"/>
      <c r="G22" s="33"/>
      <c r="H22" s="34" t="s">
        <v>28</v>
      </c>
      <c r="I22" s="33">
        <v>0</v>
      </c>
      <c r="J22" s="33">
        <v>0</v>
      </c>
      <c r="K22" s="79">
        <f>G21+I22</f>
        <v>13</v>
      </c>
      <c r="L22" s="52">
        <f>1-$K5</f>
        <v>0.98</v>
      </c>
      <c r="M22" s="33">
        <f>L22*K22</f>
        <v>12.74</v>
      </c>
      <c r="N22" s="68">
        <f>M21+M22</f>
        <v>13.06</v>
      </c>
    </row>
    <row r="23" spans="1:14" ht="15" thickBot="1" x14ac:dyDescent="0.35">
      <c r="A23" s="28"/>
      <c r="B23" s="28"/>
      <c r="C23" s="28"/>
      <c r="D23" s="28"/>
      <c r="E23" s="28"/>
      <c r="F23" s="28"/>
      <c r="G23" s="28"/>
      <c r="H23" s="35"/>
      <c r="I23" s="28"/>
      <c r="J23" s="28"/>
      <c r="K23" s="28"/>
      <c r="L23" s="28"/>
      <c r="M23" s="28"/>
      <c r="N23" s="28"/>
    </row>
    <row r="24" spans="1:14" x14ac:dyDescent="0.3">
      <c r="A24" s="36" t="s">
        <v>71</v>
      </c>
      <c r="B24" s="37"/>
      <c r="C24" s="37" t="s">
        <v>37</v>
      </c>
      <c r="D24" s="37">
        <f>K6</f>
        <v>25</v>
      </c>
      <c r="E24" s="37"/>
      <c r="F24" s="37"/>
      <c r="G24" s="37"/>
      <c r="H24" s="38"/>
      <c r="I24" s="37"/>
      <c r="J24" s="37"/>
      <c r="K24" s="37"/>
      <c r="L24" s="37"/>
      <c r="M24" s="37"/>
      <c r="N24" s="39"/>
    </row>
    <row r="25" spans="1:14" x14ac:dyDescent="0.3">
      <c r="A25" s="26" t="s">
        <v>36</v>
      </c>
      <c r="B25" s="27"/>
      <c r="C25" s="27" t="s">
        <v>60</v>
      </c>
      <c r="D25" s="13">
        <f>1-(1-K5)^K6</f>
        <v>0.39653527022110358</v>
      </c>
      <c r="E25" s="27" t="s">
        <v>66</v>
      </c>
      <c r="F25" s="27"/>
      <c r="G25" s="27"/>
      <c r="H25" s="29"/>
      <c r="I25" s="27"/>
      <c r="J25" s="27"/>
      <c r="K25" s="27"/>
      <c r="L25" s="27"/>
      <c r="M25" s="27"/>
      <c r="N25" s="31"/>
    </row>
    <row r="26" spans="1:14" x14ac:dyDescent="0.3">
      <c r="A26" s="26"/>
      <c r="B26" s="27"/>
      <c r="C26" s="40" t="s">
        <v>22</v>
      </c>
      <c r="D26" s="41" t="s">
        <v>24</v>
      </c>
      <c r="E26" s="41" t="s">
        <v>12</v>
      </c>
      <c r="F26" s="41"/>
      <c r="G26" s="41"/>
      <c r="H26" s="41"/>
      <c r="I26" s="41" t="s">
        <v>13</v>
      </c>
      <c r="J26" s="41" t="s">
        <v>14</v>
      </c>
      <c r="K26" s="41" t="s">
        <v>29</v>
      </c>
      <c r="L26" s="66">
        <f>K6</f>
        <v>25</v>
      </c>
      <c r="M26" s="41"/>
      <c r="N26" s="57" t="s">
        <v>38</v>
      </c>
    </row>
    <row r="27" spans="1:14" x14ac:dyDescent="0.3">
      <c r="A27" s="26"/>
      <c r="B27" s="27"/>
      <c r="C27" s="42" t="s">
        <v>23</v>
      </c>
      <c r="D27" s="29" t="s">
        <v>25</v>
      </c>
      <c r="E27" s="29" t="s">
        <v>22</v>
      </c>
      <c r="F27" s="29"/>
      <c r="G27" s="29" t="s">
        <v>8</v>
      </c>
      <c r="H27" s="29" t="s">
        <v>26</v>
      </c>
      <c r="I27" s="29" t="s">
        <v>10</v>
      </c>
      <c r="J27" s="29" t="s">
        <v>16</v>
      </c>
      <c r="K27" s="29" t="s">
        <v>30</v>
      </c>
      <c r="L27" s="29" t="s">
        <v>38</v>
      </c>
      <c r="M27" s="29" t="s">
        <v>33</v>
      </c>
      <c r="N27" s="58" t="s">
        <v>45</v>
      </c>
    </row>
    <row r="28" spans="1:14" x14ac:dyDescent="0.3">
      <c r="A28" s="26"/>
      <c r="B28" s="27"/>
      <c r="C28" s="80" t="s">
        <v>17</v>
      </c>
      <c r="D28" s="44" t="s">
        <v>23</v>
      </c>
      <c r="E28" s="44" t="s">
        <v>23</v>
      </c>
      <c r="F28" s="44"/>
      <c r="G28" s="44" t="s">
        <v>23</v>
      </c>
      <c r="H28" s="44"/>
      <c r="I28" s="44" t="s">
        <v>7</v>
      </c>
      <c r="J28" s="44" t="s">
        <v>15</v>
      </c>
      <c r="K28" s="44" t="s">
        <v>31</v>
      </c>
      <c r="L28" s="44" t="s">
        <v>9</v>
      </c>
      <c r="M28" s="44" t="s">
        <v>34</v>
      </c>
      <c r="N28" s="59" t="s">
        <v>44</v>
      </c>
    </row>
    <row r="29" spans="1:14" x14ac:dyDescent="0.3">
      <c r="A29" s="26"/>
      <c r="B29" s="27"/>
      <c r="C29" s="27"/>
      <c r="D29" s="27"/>
      <c r="E29" s="27"/>
      <c r="F29" s="27"/>
      <c r="G29" s="27"/>
      <c r="H29" s="29"/>
      <c r="I29" s="27"/>
      <c r="J29" s="27"/>
      <c r="K29" s="27"/>
      <c r="L29" s="13">
        <f>D25</f>
        <v>0.39653527022110358</v>
      </c>
      <c r="M29" s="27"/>
      <c r="N29" s="31"/>
    </row>
    <row r="30" spans="1:14" x14ac:dyDescent="0.3">
      <c r="A30" s="26"/>
      <c r="B30" s="27"/>
      <c r="C30" s="27" t="s">
        <v>2</v>
      </c>
      <c r="D30" s="27">
        <f>C8</f>
        <v>5</v>
      </c>
      <c r="E30" s="27">
        <v>0</v>
      </c>
      <c r="F30" s="27"/>
      <c r="G30" s="27">
        <f>D30+E30</f>
        <v>5</v>
      </c>
      <c r="H30" s="29" t="s">
        <v>27</v>
      </c>
      <c r="I30" s="45">
        <f>E8</f>
        <v>10</v>
      </c>
      <c r="J30" s="27">
        <f>F8</f>
        <v>15</v>
      </c>
      <c r="K30" s="78">
        <f>G30+I30+J30</f>
        <v>30</v>
      </c>
      <c r="L30" s="14">
        <f>$L29</f>
        <v>0.39653527022110358</v>
      </c>
      <c r="M30" s="27">
        <f>L30*K30</f>
        <v>11.896058106633108</v>
      </c>
      <c r="N30" s="30"/>
    </row>
    <row r="31" spans="1:14" x14ac:dyDescent="0.3">
      <c r="A31" s="26"/>
      <c r="B31" s="27"/>
      <c r="C31" s="27" t="s">
        <v>3</v>
      </c>
      <c r="D31" s="27"/>
      <c r="E31" s="27"/>
      <c r="F31" s="27"/>
      <c r="G31" s="27"/>
      <c r="H31" s="29" t="s">
        <v>28</v>
      </c>
      <c r="I31" s="27">
        <v>0</v>
      </c>
      <c r="J31" s="27">
        <v>0</v>
      </c>
      <c r="K31" s="78">
        <f>G30+I31</f>
        <v>5</v>
      </c>
      <c r="L31" s="14">
        <f>1-$L29</f>
        <v>0.60346472977889642</v>
      </c>
      <c r="M31" s="27">
        <f>L31*K31</f>
        <v>3.0173236488944823</v>
      </c>
      <c r="N31" s="67">
        <f>M30+M31</f>
        <v>14.91338175552759</v>
      </c>
    </row>
    <row r="32" spans="1:14" x14ac:dyDescent="0.3">
      <c r="A32" s="26" t="s">
        <v>0</v>
      </c>
      <c r="B32" s="27"/>
      <c r="C32" s="27"/>
      <c r="D32" s="27"/>
      <c r="E32" s="27"/>
      <c r="F32" s="27"/>
      <c r="G32" s="27"/>
      <c r="H32" s="29"/>
      <c r="I32" s="27"/>
      <c r="J32" s="27"/>
      <c r="K32" s="27"/>
      <c r="L32" s="14"/>
      <c r="M32" s="27"/>
      <c r="N32" s="31"/>
    </row>
    <row r="33" spans="1:14" x14ac:dyDescent="0.3">
      <c r="A33" s="26" t="s">
        <v>1</v>
      </c>
      <c r="B33" s="27"/>
      <c r="C33" s="27" t="s">
        <v>4</v>
      </c>
      <c r="D33" s="27">
        <f>C9</f>
        <v>6</v>
      </c>
      <c r="E33" s="27">
        <f>D9</f>
        <v>2</v>
      </c>
      <c r="F33" s="27"/>
      <c r="G33" s="27">
        <f>D33+E33</f>
        <v>8</v>
      </c>
      <c r="H33" s="29" t="s">
        <v>27</v>
      </c>
      <c r="I33" s="45">
        <f>E9</f>
        <v>8</v>
      </c>
      <c r="J33" s="27">
        <f>F9</f>
        <v>10</v>
      </c>
      <c r="K33" s="78">
        <f>G33+I33+J33</f>
        <v>26</v>
      </c>
      <c r="L33" s="14">
        <f>$L29</f>
        <v>0.39653527022110358</v>
      </c>
      <c r="M33" s="27">
        <f>L33*K33</f>
        <v>10.309917025748693</v>
      </c>
      <c r="N33" s="31"/>
    </row>
    <row r="34" spans="1:14" x14ac:dyDescent="0.3">
      <c r="A34" s="26">
        <v>1</v>
      </c>
      <c r="B34" s="27"/>
      <c r="C34" s="27" t="s">
        <v>5</v>
      </c>
      <c r="D34" s="27"/>
      <c r="E34" s="27"/>
      <c r="F34" s="27"/>
      <c r="G34" s="27"/>
      <c r="H34" s="29" t="s">
        <v>28</v>
      </c>
      <c r="I34" s="27">
        <v>0</v>
      </c>
      <c r="J34" s="27">
        <v>0</v>
      </c>
      <c r="K34" s="78">
        <f>G33+I34</f>
        <v>8</v>
      </c>
      <c r="L34" s="14">
        <f>1-$L29</f>
        <v>0.60346472977889642</v>
      </c>
      <c r="M34" s="27">
        <f>L34*K34</f>
        <v>4.8277178382311714</v>
      </c>
      <c r="N34" s="67">
        <f>M33+M34</f>
        <v>15.137634863979864</v>
      </c>
    </row>
    <row r="35" spans="1:14" x14ac:dyDescent="0.3">
      <c r="A35" s="26"/>
      <c r="B35" s="27"/>
      <c r="C35" s="27"/>
      <c r="D35" s="27"/>
      <c r="E35" s="27"/>
      <c r="F35" s="27"/>
      <c r="G35" s="27"/>
      <c r="H35" s="29"/>
      <c r="I35" s="27"/>
      <c r="J35" s="27"/>
      <c r="K35" s="27"/>
      <c r="L35" s="14"/>
      <c r="M35" s="27"/>
      <c r="N35" s="31"/>
    </row>
    <row r="36" spans="1:14" x14ac:dyDescent="0.3">
      <c r="A36" s="26"/>
      <c r="B36" s="27"/>
      <c r="C36" s="27" t="s">
        <v>6</v>
      </c>
      <c r="D36" s="27">
        <f>C10</f>
        <v>3</v>
      </c>
      <c r="E36" s="27">
        <f>D10</f>
        <v>10</v>
      </c>
      <c r="F36" s="27"/>
      <c r="G36" s="27">
        <f>D36+E36</f>
        <v>13</v>
      </c>
      <c r="H36" s="29" t="s">
        <v>27</v>
      </c>
      <c r="I36" s="45">
        <f>E10</f>
        <v>0</v>
      </c>
      <c r="J36" s="27">
        <f>F10</f>
        <v>3</v>
      </c>
      <c r="K36" s="78">
        <f>G36+I36+J36</f>
        <v>16</v>
      </c>
      <c r="L36" s="14">
        <f>$L29</f>
        <v>0.39653527022110358</v>
      </c>
      <c r="M36" s="27">
        <f>L36*K36</f>
        <v>6.3445643235376572</v>
      </c>
      <c r="N36" s="31"/>
    </row>
    <row r="37" spans="1:14" ht="15" thickBot="1" x14ac:dyDescent="0.35">
      <c r="A37" s="32"/>
      <c r="B37" s="33"/>
      <c r="C37" s="33"/>
      <c r="D37" s="33"/>
      <c r="E37" s="33"/>
      <c r="F37" s="33"/>
      <c r="G37" s="33"/>
      <c r="H37" s="34" t="s">
        <v>28</v>
      </c>
      <c r="I37" s="33">
        <v>0</v>
      </c>
      <c r="J37" s="33">
        <v>0</v>
      </c>
      <c r="K37" s="79">
        <f>G36+I37</f>
        <v>13</v>
      </c>
      <c r="L37" s="52">
        <f>1-$L29</f>
        <v>0.60346472977889642</v>
      </c>
      <c r="M37" s="33">
        <f>L37*K37</f>
        <v>7.8450414871256537</v>
      </c>
      <c r="N37" s="68">
        <f>M36+M37</f>
        <v>14.189605810663311</v>
      </c>
    </row>
    <row r="38" spans="1:14" ht="15" thickBot="1" x14ac:dyDescent="0.35">
      <c r="A38" s="28"/>
      <c r="B38" s="28"/>
      <c r="C38" s="28"/>
      <c r="D38" s="28"/>
      <c r="E38" s="28"/>
      <c r="F38" s="28"/>
      <c r="G38" s="28"/>
      <c r="H38" s="35"/>
      <c r="I38" s="28"/>
      <c r="J38" s="28"/>
      <c r="K38" s="28"/>
      <c r="L38" s="28"/>
      <c r="M38" s="28"/>
      <c r="N38" s="28"/>
    </row>
    <row r="39" spans="1:14" x14ac:dyDescent="0.3">
      <c r="A39" s="36" t="s">
        <v>72</v>
      </c>
      <c r="B39" s="37"/>
      <c r="C39" s="46" t="s">
        <v>22</v>
      </c>
      <c r="D39" s="38" t="s">
        <v>24</v>
      </c>
      <c r="E39" s="38" t="s">
        <v>12</v>
      </c>
      <c r="F39" s="38" t="s">
        <v>41</v>
      </c>
      <c r="G39" s="38"/>
      <c r="H39" s="38"/>
      <c r="I39" s="38" t="s">
        <v>13</v>
      </c>
      <c r="J39" s="38" t="s">
        <v>14</v>
      </c>
      <c r="K39" s="38" t="s">
        <v>29</v>
      </c>
      <c r="L39" s="38" t="s">
        <v>32</v>
      </c>
      <c r="M39" s="38"/>
      <c r="N39" s="62" t="s">
        <v>11</v>
      </c>
    </row>
    <row r="40" spans="1:14" x14ac:dyDescent="0.3">
      <c r="A40" s="26" t="s">
        <v>39</v>
      </c>
      <c r="B40" s="27"/>
      <c r="C40" s="42" t="s">
        <v>23</v>
      </c>
      <c r="D40" s="29" t="s">
        <v>25</v>
      </c>
      <c r="E40" s="29" t="s">
        <v>22</v>
      </c>
      <c r="F40" s="29" t="s">
        <v>42</v>
      </c>
      <c r="G40" s="29" t="s">
        <v>8</v>
      </c>
      <c r="H40" s="29" t="s">
        <v>26</v>
      </c>
      <c r="I40" s="29" t="s">
        <v>10</v>
      </c>
      <c r="J40" s="29" t="s">
        <v>16</v>
      </c>
      <c r="K40" s="29" t="s">
        <v>65</v>
      </c>
      <c r="L40" s="29" t="s">
        <v>9</v>
      </c>
      <c r="M40" s="29" t="s">
        <v>33</v>
      </c>
      <c r="N40" s="58" t="s">
        <v>35</v>
      </c>
    </row>
    <row r="41" spans="1:14" x14ac:dyDescent="0.3">
      <c r="A41" s="26"/>
      <c r="B41" s="27"/>
      <c r="C41" s="80" t="s">
        <v>17</v>
      </c>
      <c r="D41" s="44" t="s">
        <v>23</v>
      </c>
      <c r="E41" s="44" t="s">
        <v>23</v>
      </c>
      <c r="F41" s="64">
        <f>K10</f>
        <v>0.01</v>
      </c>
      <c r="G41" s="44" t="s">
        <v>23</v>
      </c>
      <c r="H41" s="44"/>
      <c r="I41" s="44" t="s">
        <v>7</v>
      </c>
      <c r="J41" s="44" t="s">
        <v>15</v>
      </c>
      <c r="K41" s="44" t="s">
        <v>31</v>
      </c>
      <c r="L41" s="63">
        <f>K5</f>
        <v>0.02</v>
      </c>
      <c r="M41" s="44" t="s">
        <v>34</v>
      </c>
      <c r="N41" s="59" t="s">
        <v>1</v>
      </c>
    </row>
    <row r="42" spans="1:14" x14ac:dyDescent="0.3">
      <c r="A42" s="26"/>
      <c r="B42" s="27"/>
      <c r="C42" s="27" t="s">
        <v>2</v>
      </c>
      <c r="D42" s="27">
        <f>C8</f>
        <v>5</v>
      </c>
      <c r="E42" s="27">
        <f>D8</f>
        <v>0</v>
      </c>
      <c r="F42" s="27"/>
      <c r="G42" s="27">
        <f>D42+E42</f>
        <v>5</v>
      </c>
      <c r="H42" s="29" t="s">
        <v>27</v>
      </c>
      <c r="I42" s="45">
        <f>E8</f>
        <v>10</v>
      </c>
      <c r="J42" s="27">
        <f>F8</f>
        <v>15</v>
      </c>
      <c r="K42" s="78">
        <f>G42+I42+J42</f>
        <v>30</v>
      </c>
      <c r="L42" s="14">
        <f>$L41</f>
        <v>0.02</v>
      </c>
      <c r="M42" s="27">
        <f>L42*K42</f>
        <v>0.6</v>
      </c>
      <c r="N42" s="30"/>
    </row>
    <row r="43" spans="1:14" x14ac:dyDescent="0.3">
      <c r="A43" s="26"/>
      <c r="B43" s="27"/>
      <c r="C43" s="27" t="s">
        <v>3</v>
      </c>
      <c r="D43" s="27"/>
      <c r="E43" s="27"/>
      <c r="F43" s="27"/>
      <c r="G43" s="27"/>
      <c r="H43" s="29" t="s">
        <v>28</v>
      </c>
      <c r="I43" s="27">
        <v>0</v>
      </c>
      <c r="J43" s="27">
        <v>0</v>
      </c>
      <c r="K43" s="78">
        <f>G42+I43</f>
        <v>5</v>
      </c>
      <c r="L43" s="14">
        <f>1-$L41</f>
        <v>0.98</v>
      </c>
      <c r="M43" s="27">
        <f>L43*K43</f>
        <v>4.9000000000000004</v>
      </c>
      <c r="N43" s="67">
        <f>M42+M43</f>
        <v>5.5</v>
      </c>
    </row>
    <row r="44" spans="1:14" x14ac:dyDescent="0.3">
      <c r="A44" s="26"/>
      <c r="B44" s="27"/>
      <c r="C44" s="27"/>
      <c r="D44" s="27"/>
      <c r="E44" s="27"/>
      <c r="F44" s="27"/>
      <c r="G44" s="27"/>
      <c r="H44" s="6"/>
      <c r="I44" s="6"/>
      <c r="J44" s="6"/>
      <c r="K44" s="6"/>
      <c r="L44" s="6"/>
      <c r="M44" s="6"/>
      <c r="N44" s="31"/>
    </row>
    <row r="45" spans="1:14" x14ac:dyDescent="0.3">
      <c r="A45" s="26"/>
      <c r="B45" s="27"/>
      <c r="C45" s="27" t="s">
        <v>19</v>
      </c>
      <c r="D45" s="27">
        <f>C8</f>
        <v>5</v>
      </c>
      <c r="E45" s="27">
        <f>D8</f>
        <v>0</v>
      </c>
      <c r="F45" s="27"/>
      <c r="G45" s="27">
        <f>G42</f>
        <v>5</v>
      </c>
      <c r="H45" s="29" t="s">
        <v>27</v>
      </c>
      <c r="I45" s="27">
        <v>0</v>
      </c>
      <c r="J45" s="27">
        <v>0</v>
      </c>
      <c r="K45" s="78">
        <f>G45+F49</f>
        <v>5.72</v>
      </c>
      <c r="L45" s="14">
        <f>L41</f>
        <v>0.02</v>
      </c>
      <c r="M45" s="27">
        <f>L45*K45</f>
        <v>0.1144</v>
      </c>
      <c r="N45" s="30"/>
    </row>
    <row r="46" spans="1:14" x14ac:dyDescent="0.3">
      <c r="A46" s="26"/>
      <c r="B46" s="27"/>
      <c r="C46" s="27" t="s">
        <v>18</v>
      </c>
      <c r="D46" s="27"/>
      <c r="E46" s="40" t="s">
        <v>20</v>
      </c>
      <c r="F46" s="50">
        <f>K9</f>
        <v>0.8</v>
      </c>
      <c r="G46" s="27"/>
      <c r="H46" s="29" t="s">
        <v>28</v>
      </c>
      <c r="I46" s="27">
        <v>0</v>
      </c>
      <c r="J46" s="27"/>
      <c r="K46" s="78">
        <f>G45+F49+J46</f>
        <v>5.72</v>
      </c>
      <c r="L46" s="14">
        <f>1-$L41</f>
        <v>0.98</v>
      </c>
      <c r="M46" s="27">
        <f>L46*K46</f>
        <v>5.6055999999999999</v>
      </c>
      <c r="N46" s="67">
        <f>M45+M46</f>
        <v>5.72</v>
      </c>
    </row>
    <row r="47" spans="1:14" x14ac:dyDescent="0.3">
      <c r="A47" s="26"/>
      <c r="B47" s="27"/>
      <c r="C47" s="27"/>
      <c r="D47" s="27"/>
      <c r="E47" s="42" t="s">
        <v>21</v>
      </c>
      <c r="F47" s="47">
        <f>K9*K42</f>
        <v>24</v>
      </c>
      <c r="G47" s="27"/>
      <c r="H47" s="6"/>
      <c r="I47" s="6"/>
      <c r="J47" s="6"/>
      <c r="K47" s="6"/>
      <c r="L47" s="6"/>
      <c r="M47" s="6"/>
      <c r="N47" s="31"/>
    </row>
    <row r="48" spans="1:14" x14ac:dyDescent="0.3">
      <c r="A48" s="26" t="s">
        <v>0</v>
      </c>
      <c r="B48" s="27"/>
      <c r="C48" s="27"/>
      <c r="D48" s="27"/>
      <c r="E48" s="42" t="s">
        <v>40</v>
      </c>
      <c r="F48" s="49">
        <f>K10+L41</f>
        <v>0.03</v>
      </c>
      <c r="G48" s="27"/>
      <c r="H48" s="29"/>
      <c r="I48" s="27"/>
      <c r="J48" s="27"/>
      <c r="K48" s="27"/>
      <c r="L48" s="14"/>
      <c r="M48" s="27"/>
      <c r="N48" s="31"/>
    </row>
    <row r="49" spans="1:14" x14ac:dyDescent="0.3">
      <c r="A49" s="26" t="s">
        <v>1</v>
      </c>
      <c r="B49" s="27"/>
      <c r="C49" s="27"/>
      <c r="D49" s="27"/>
      <c r="E49" s="43" t="s">
        <v>43</v>
      </c>
      <c r="F49" s="48">
        <f>F48*F47</f>
        <v>0.72</v>
      </c>
      <c r="G49" s="27"/>
      <c r="H49" s="29"/>
      <c r="I49" s="27"/>
      <c r="J49" s="27"/>
      <c r="K49" s="27"/>
      <c r="L49" s="14"/>
      <c r="M49" s="27"/>
      <c r="N49" s="31"/>
    </row>
    <row r="50" spans="1:14" x14ac:dyDescent="0.3">
      <c r="A50" s="26">
        <v>1</v>
      </c>
      <c r="B50" s="27"/>
      <c r="C50" s="27"/>
      <c r="D50" s="27"/>
      <c r="E50" s="27"/>
      <c r="F50" s="27"/>
      <c r="G50" s="27"/>
      <c r="H50" s="29"/>
      <c r="I50" s="27"/>
      <c r="J50" s="27"/>
      <c r="K50" s="27"/>
      <c r="L50" s="14"/>
      <c r="M50" s="27"/>
      <c r="N50" s="31"/>
    </row>
    <row r="51" spans="1:14" x14ac:dyDescent="0.3">
      <c r="A51" s="26"/>
      <c r="B51" s="27"/>
      <c r="C51" s="27" t="s">
        <v>4</v>
      </c>
      <c r="D51" s="27">
        <f>C9</f>
        <v>6</v>
      </c>
      <c r="E51" s="27">
        <f>D9</f>
        <v>2</v>
      </c>
      <c r="F51" s="27"/>
      <c r="G51" s="27">
        <f>D51+E51</f>
        <v>8</v>
      </c>
      <c r="H51" s="29" t="s">
        <v>27</v>
      </c>
      <c r="I51" s="45">
        <f>E9</f>
        <v>8</v>
      </c>
      <c r="J51" s="27">
        <f>F9</f>
        <v>10</v>
      </c>
      <c r="K51" s="78">
        <f>G51+I51+J51</f>
        <v>26</v>
      </c>
      <c r="L51" s="14">
        <f>$L41</f>
        <v>0.02</v>
      </c>
      <c r="M51" s="27">
        <f>L51*K51</f>
        <v>0.52</v>
      </c>
      <c r="N51" s="31"/>
    </row>
    <row r="52" spans="1:14" x14ac:dyDescent="0.3">
      <c r="A52" s="26"/>
      <c r="B52" s="27"/>
      <c r="C52" s="27" t="s">
        <v>5</v>
      </c>
      <c r="D52" s="27"/>
      <c r="E52" s="27"/>
      <c r="F52" s="27"/>
      <c r="G52" s="27"/>
      <c r="H52" s="29" t="s">
        <v>28</v>
      </c>
      <c r="I52" s="27">
        <v>0</v>
      </c>
      <c r="J52" s="27">
        <v>0</v>
      </c>
      <c r="K52" s="78">
        <f>G51+I52</f>
        <v>8</v>
      </c>
      <c r="L52" s="14">
        <f>1-$L41</f>
        <v>0.98</v>
      </c>
      <c r="M52" s="27">
        <f>L52*K52</f>
        <v>7.84</v>
      </c>
      <c r="N52" s="67">
        <f>M51+M52</f>
        <v>8.36</v>
      </c>
    </row>
    <row r="53" spans="1:14" x14ac:dyDescent="0.3">
      <c r="A53" s="26"/>
      <c r="B53" s="27"/>
      <c r="C53" s="27" t="s">
        <v>68</v>
      </c>
      <c r="D53" s="27"/>
      <c r="E53" s="27"/>
      <c r="F53" s="27"/>
      <c r="G53" s="27"/>
      <c r="H53" s="29"/>
      <c r="I53" s="27"/>
      <c r="J53" s="27"/>
      <c r="K53" s="27"/>
      <c r="L53" s="14"/>
      <c r="M53" s="27"/>
      <c r="N53" s="31"/>
    </row>
    <row r="54" spans="1:14" x14ac:dyDescent="0.3">
      <c r="A54" s="26"/>
      <c r="B54" s="27"/>
      <c r="C54" s="27" t="s">
        <v>6</v>
      </c>
      <c r="D54" s="27">
        <f>C10</f>
        <v>3</v>
      </c>
      <c r="E54" s="27">
        <f>D10</f>
        <v>10</v>
      </c>
      <c r="F54" s="27"/>
      <c r="G54" s="27">
        <f>D54+E54</f>
        <v>13</v>
      </c>
      <c r="H54" s="29" t="s">
        <v>27</v>
      </c>
      <c r="I54" s="45">
        <f>E10</f>
        <v>0</v>
      </c>
      <c r="J54" s="27">
        <f>F10</f>
        <v>3</v>
      </c>
      <c r="K54" s="78">
        <f>G54+I54+J54</f>
        <v>16</v>
      </c>
      <c r="L54" s="14">
        <f>$L41</f>
        <v>0.02</v>
      </c>
      <c r="M54" s="27">
        <f>L54*K54</f>
        <v>0.32</v>
      </c>
      <c r="N54" s="31"/>
    </row>
    <row r="55" spans="1:14" ht="15" thickBot="1" x14ac:dyDescent="0.35">
      <c r="A55" s="32"/>
      <c r="B55" s="33"/>
      <c r="C55" s="33" t="s">
        <v>68</v>
      </c>
      <c r="D55" s="33"/>
      <c r="E55" s="33"/>
      <c r="F55" s="33"/>
      <c r="G55" s="33"/>
      <c r="H55" s="34" t="s">
        <v>28</v>
      </c>
      <c r="I55" s="33">
        <v>0</v>
      </c>
      <c r="J55" s="33">
        <v>0</v>
      </c>
      <c r="K55" s="79">
        <f>G54+I55</f>
        <v>13</v>
      </c>
      <c r="L55" s="52">
        <f>1-$L41</f>
        <v>0.98</v>
      </c>
      <c r="M55" s="33">
        <f>L55*K55</f>
        <v>12.74</v>
      </c>
      <c r="N55" s="68">
        <f>M54+M55</f>
        <v>13.06</v>
      </c>
    </row>
    <row r="56" spans="1:14" ht="15" thickBot="1" x14ac:dyDescent="0.35">
      <c r="A56" s="28"/>
      <c r="B56" s="28"/>
      <c r="C56" s="28"/>
      <c r="D56" s="28"/>
      <c r="E56" s="28"/>
      <c r="F56" s="28"/>
      <c r="G56" s="28"/>
      <c r="H56" s="35"/>
      <c r="I56" s="28"/>
      <c r="J56" s="28"/>
      <c r="K56" s="28"/>
      <c r="L56" s="28"/>
      <c r="M56" s="28"/>
      <c r="N56" s="28"/>
    </row>
    <row r="57" spans="1:14" x14ac:dyDescent="0.3">
      <c r="A57" s="36" t="s">
        <v>73</v>
      </c>
      <c r="B57" s="37"/>
      <c r="C57" s="37" t="str">
        <f>C24</f>
        <v>Years =</v>
      </c>
      <c r="D57" s="37">
        <f>K6</f>
        <v>25</v>
      </c>
      <c r="E57" s="37"/>
      <c r="F57" s="37"/>
      <c r="G57" s="37"/>
      <c r="H57" s="38"/>
      <c r="I57" s="37"/>
      <c r="J57" s="37"/>
      <c r="K57" s="37"/>
      <c r="L57" s="37"/>
      <c r="M57" s="37"/>
      <c r="N57" s="39"/>
    </row>
    <row r="58" spans="1:14" x14ac:dyDescent="0.3">
      <c r="A58" s="26" t="s">
        <v>39</v>
      </c>
      <c r="B58" s="27"/>
      <c r="C58" s="27" t="str">
        <f>C25</f>
        <v>Cumul Prob =</v>
      </c>
      <c r="D58" s="13">
        <f>D25</f>
        <v>0.39653527022110358</v>
      </c>
      <c r="E58" s="27" t="s">
        <v>66</v>
      </c>
      <c r="F58" s="27"/>
      <c r="G58" s="27"/>
      <c r="H58" s="29"/>
      <c r="I58" s="27"/>
      <c r="J58" s="27"/>
      <c r="K58" s="27"/>
      <c r="L58" s="27"/>
      <c r="M58" s="27"/>
      <c r="N58" s="31"/>
    </row>
    <row r="59" spans="1:14" x14ac:dyDescent="0.3">
      <c r="A59" s="26"/>
      <c r="B59" s="27"/>
      <c r="C59" s="40" t="s">
        <v>22</v>
      </c>
      <c r="D59" s="41" t="s">
        <v>24</v>
      </c>
      <c r="E59" s="41" t="s">
        <v>12</v>
      </c>
      <c r="F59" s="41" t="s">
        <v>41</v>
      </c>
      <c r="G59" s="41"/>
      <c r="H59" s="41"/>
      <c r="I59" s="41" t="s">
        <v>13</v>
      </c>
      <c r="J59" s="41" t="s">
        <v>14</v>
      </c>
      <c r="K59" s="41" t="s">
        <v>29</v>
      </c>
      <c r="L59" s="66">
        <f>D57</f>
        <v>25</v>
      </c>
      <c r="M59" s="41"/>
      <c r="N59" s="57" t="s">
        <v>38</v>
      </c>
    </row>
    <row r="60" spans="1:14" x14ac:dyDescent="0.3">
      <c r="A60" s="26"/>
      <c r="B60" s="27"/>
      <c r="C60" s="42" t="s">
        <v>23</v>
      </c>
      <c r="D60" s="29" t="s">
        <v>25</v>
      </c>
      <c r="E60" s="29" t="s">
        <v>22</v>
      </c>
      <c r="F60" s="29" t="s">
        <v>42</v>
      </c>
      <c r="G60" s="29" t="s">
        <v>8</v>
      </c>
      <c r="H60" s="29" t="s">
        <v>26</v>
      </c>
      <c r="I60" s="29" t="s">
        <v>10</v>
      </c>
      <c r="J60" s="29" t="s">
        <v>16</v>
      </c>
      <c r="K60" s="29" t="s">
        <v>65</v>
      </c>
      <c r="L60" s="29" t="s">
        <v>38</v>
      </c>
      <c r="M60" s="29" t="s">
        <v>33</v>
      </c>
      <c r="N60" s="58" t="s">
        <v>45</v>
      </c>
    </row>
    <row r="61" spans="1:14" x14ac:dyDescent="0.3">
      <c r="A61" s="26"/>
      <c r="B61" s="27"/>
      <c r="C61" s="80" t="s">
        <v>17</v>
      </c>
      <c r="D61" s="44" t="s">
        <v>23</v>
      </c>
      <c r="E61" s="44" t="s">
        <v>23</v>
      </c>
      <c r="F61" s="65">
        <f>K10</f>
        <v>0.01</v>
      </c>
      <c r="G61" s="44" t="s">
        <v>23</v>
      </c>
      <c r="H61" s="44"/>
      <c r="I61" s="44" t="s">
        <v>7</v>
      </c>
      <c r="J61" s="44" t="s">
        <v>15</v>
      </c>
      <c r="K61" s="44" t="s">
        <v>31</v>
      </c>
      <c r="L61" s="44" t="s">
        <v>9</v>
      </c>
      <c r="M61" s="44" t="s">
        <v>34</v>
      </c>
      <c r="N61" s="59" t="s">
        <v>44</v>
      </c>
    </row>
    <row r="62" spans="1:14" x14ac:dyDescent="0.3">
      <c r="A62" s="26"/>
      <c r="B62" s="27"/>
      <c r="C62" s="27"/>
      <c r="D62" s="27"/>
      <c r="E62" s="27"/>
      <c r="F62" s="6"/>
      <c r="G62" s="27"/>
      <c r="H62" s="29"/>
      <c r="I62" s="27"/>
      <c r="J62" s="27"/>
      <c r="K62" s="27"/>
      <c r="L62" s="13">
        <f>D25</f>
        <v>0.39653527022110358</v>
      </c>
      <c r="M62" s="27"/>
      <c r="N62" s="31"/>
    </row>
    <row r="63" spans="1:14" x14ac:dyDescent="0.3">
      <c r="A63" s="26"/>
      <c r="B63" s="27"/>
      <c r="C63" s="27" t="s">
        <v>2</v>
      </c>
      <c r="D63" s="27">
        <f>C8</f>
        <v>5</v>
      </c>
      <c r="E63" s="27">
        <f>D8</f>
        <v>0</v>
      </c>
      <c r="F63" s="27"/>
      <c r="G63" s="27">
        <f>D63+E63</f>
        <v>5</v>
      </c>
      <c r="H63" s="29" t="s">
        <v>27</v>
      </c>
      <c r="I63" s="45">
        <f>E8</f>
        <v>10</v>
      </c>
      <c r="J63" s="27">
        <f>F8</f>
        <v>15</v>
      </c>
      <c r="K63" s="78">
        <f>G63+I63+J63</f>
        <v>30</v>
      </c>
      <c r="L63" s="14">
        <f>$L62</f>
        <v>0.39653527022110358</v>
      </c>
      <c r="M63" s="27">
        <f>L63*K63</f>
        <v>11.896058106633108</v>
      </c>
      <c r="N63" s="30"/>
    </row>
    <row r="64" spans="1:14" x14ac:dyDescent="0.3">
      <c r="A64" s="26"/>
      <c r="B64" s="27"/>
      <c r="C64" s="27" t="s">
        <v>3</v>
      </c>
      <c r="D64" s="27"/>
      <c r="E64" s="27"/>
      <c r="F64" s="27"/>
      <c r="G64" s="27"/>
      <c r="H64" s="29" t="s">
        <v>28</v>
      </c>
      <c r="I64" s="27">
        <v>0</v>
      </c>
      <c r="J64" s="27">
        <v>0</v>
      </c>
      <c r="K64" s="78">
        <f>G63+I64</f>
        <v>5</v>
      </c>
      <c r="L64" s="14">
        <f>1-$L62</f>
        <v>0.60346472977889642</v>
      </c>
      <c r="M64" s="27">
        <f>L64*K64</f>
        <v>3.0173236488944823</v>
      </c>
      <c r="N64" s="67">
        <f>M63+M64</f>
        <v>14.91338175552759</v>
      </c>
    </row>
    <row r="65" spans="1:14" x14ac:dyDescent="0.3">
      <c r="A65" s="26"/>
      <c r="B65" s="27"/>
      <c r="C65" s="27"/>
      <c r="D65" s="27"/>
      <c r="E65" s="27"/>
      <c r="F65" s="27"/>
      <c r="G65" s="27"/>
      <c r="H65" s="29"/>
      <c r="I65" s="27"/>
      <c r="J65" s="27"/>
      <c r="K65" s="27"/>
      <c r="L65" s="14"/>
      <c r="M65" s="27"/>
      <c r="N65" s="31"/>
    </row>
    <row r="66" spans="1:14" x14ac:dyDescent="0.3">
      <c r="A66" s="26"/>
      <c r="B66" s="27"/>
      <c r="C66" s="27" t="s">
        <v>19</v>
      </c>
      <c r="D66" s="27">
        <f>D63</f>
        <v>5</v>
      </c>
      <c r="E66" s="27">
        <f>D8</f>
        <v>0</v>
      </c>
      <c r="F66" s="27"/>
      <c r="G66" s="27">
        <f>G63</f>
        <v>5</v>
      </c>
      <c r="H66" s="29" t="s">
        <v>27</v>
      </c>
      <c r="I66" s="27">
        <v>0</v>
      </c>
      <c r="J66" s="27">
        <v>0</v>
      </c>
      <c r="K66" s="78">
        <f>G66+(D57*F70)</f>
        <v>23</v>
      </c>
      <c r="L66" s="14">
        <f>L62</f>
        <v>0.39653527022110358</v>
      </c>
      <c r="M66" s="27">
        <f>L66*K66</f>
        <v>9.1203112150853816</v>
      </c>
      <c r="N66" s="30"/>
    </row>
    <row r="67" spans="1:14" x14ac:dyDescent="0.3">
      <c r="A67" s="26"/>
      <c r="B67" s="27"/>
      <c r="C67" s="27" t="s">
        <v>18</v>
      </c>
      <c r="D67" s="27"/>
      <c r="E67" s="40" t="str">
        <f>E46</f>
        <v>Coverage</v>
      </c>
      <c r="F67" s="50">
        <f>K9</f>
        <v>0.8</v>
      </c>
      <c r="G67" s="27"/>
      <c r="H67" s="29" t="s">
        <v>28</v>
      </c>
      <c r="I67" s="27">
        <v>0</v>
      </c>
      <c r="J67" s="27">
        <f>K63-F68</f>
        <v>6</v>
      </c>
      <c r="K67" s="78">
        <f>G66+F69+J67+(F70*D57)</f>
        <v>29.03</v>
      </c>
      <c r="L67" s="14">
        <f>1-$L62</f>
        <v>0.60346472977889642</v>
      </c>
      <c r="M67" s="27">
        <f>L67*K67</f>
        <v>17.518581105481363</v>
      </c>
      <c r="N67" s="67">
        <f>M66+M67</f>
        <v>26.638892320566747</v>
      </c>
    </row>
    <row r="68" spans="1:14" x14ac:dyDescent="0.3">
      <c r="A68" s="26" t="s">
        <v>0</v>
      </c>
      <c r="B68" s="27"/>
      <c r="C68" s="27"/>
      <c r="D68" s="27"/>
      <c r="E68" s="42" t="str">
        <f t="shared" ref="E68" si="0">E47</f>
        <v>Payout</v>
      </c>
      <c r="F68" s="47">
        <f t="shared" ref="F68:F70" si="1">F47</f>
        <v>24</v>
      </c>
      <c r="G68" s="27"/>
      <c r="H68" s="6"/>
      <c r="I68" s="6"/>
      <c r="J68" s="6"/>
      <c r="K68" s="6"/>
      <c r="L68" s="6"/>
      <c r="M68" s="6"/>
      <c r="N68" s="31"/>
    </row>
    <row r="69" spans="1:14" x14ac:dyDescent="0.3">
      <c r="A69" s="26" t="s">
        <v>1</v>
      </c>
      <c r="B69" s="27"/>
      <c r="C69" s="27"/>
      <c r="D69" s="27"/>
      <c r="E69" s="42" t="str">
        <f t="shared" ref="E69" si="2">E48</f>
        <v>Rate</v>
      </c>
      <c r="F69" s="49">
        <f t="shared" si="1"/>
        <v>0.03</v>
      </c>
      <c r="G69" s="27"/>
      <c r="H69" s="29"/>
      <c r="I69" s="27"/>
      <c r="J69" s="27"/>
      <c r="K69" s="27"/>
      <c r="L69" s="14"/>
      <c r="M69" s="27"/>
      <c r="N69" s="31"/>
    </row>
    <row r="70" spans="1:14" x14ac:dyDescent="0.3">
      <c r="A70" s="26">
        <v>1</v>
      </c>
      <c r="B70" s="27"/>
      <c r="C70" s="27"/>
      <c r="D70" s="27"/>
      <c r="E70" s="43" t="str">
        <f t="shared" ref="E70" si="3">E49</f>
        <v>Prem (ann)</v>
      </c>
      <c r="F70" s="51">
        <f t="shared" si="1"/>
        <v>0.72</v>
      </c>
      <c r="G70" s="27"/>
      <c r="H70" s="29"/>
      <c r="I70" s="27"/>
      <c r="J70" s="27"/>
      <c r="K70" s="27"/>
      <c r="L70" s="14"/>
      <c r="M70" s="27"/>
      <c r="N70" s="31"/>
    </row>
    <row r="71" spans="1:14" x14ac:dyDescent="0.3">
      <c r="A71" s="26"/>
      <c r="B71" s="27"/>
      <c r="C71" s="27"/>
      <c r="D71" s="27"/>
      <c r="E71" s="27"/>
      <c r="F71" s="27"/>
      <c r="G71" s="27"/>
      <c r="H71" s="29"/>
      <c r="I71" s="27"/>
      <c r="J71" s="27"/>
      <c r="K71" s="27"/>
      <c r="L71" s="14"/>
      <c r="M71" s="27"/>
      <c r="N71" s="31"/>
    </row>
    <row r="72" spans="1:14" x14ac:dyDescent="0.3">
      <c r="A72" s="26"/>
      <c r="B72" s="27"/>
      <c r="C72" s="27" t="s">
        <v>4</v>
      </c>
      <c r="D72" s="27">
        <f>C9</f>
        <v>6</v>
      </c>
      <c r="E72" s="27">
        <f>D9</f>
        <v>2</v>
      </c>
      <c r="F72" s="27"/>
      <c r="G72" s="27">
        <f>D72+E72</f>
        <v>8</v>
      </c>
      <c r="H72" s="29" t="s">
        <v>27</v>
      </c>
      <c r="I72" s="45">
        <f>E9</f>
        <v>8</v>
      </c>
      <c r="J72" s="27">
        <f>F9</f>
        <v>10</v>
      </c>
      <c r="K72" s="78">
        <f>G72+I72+J72</f>
        <v>26</v>
      </c>
      <c r="L72" s="14">
        <f>$L62</f>
        <v>0.39653527022110358</v>
      </c>
      <c r="M72" s="27">
        <f>L72*K72</f>
        <v>10.309917025748693</v>
      </c>
      <c r="N72" s="31"/>
    </row>
    <row r="73" spans="1:14" x14ac:dyDescent="0.3">
      <c r="A73" s="26"/>
      <c r="B73" s="27"/>
      <c r="C73" s="27" t="s">
        <v>5</v>
      </c>
      <c r="D73" s="27"/>
      <c r="E73" s="27"/>
      <c r="F73" s="27"/>
      <c r="G73" s="27"/>
      <c r="H73" s="29" t="s">
        <v>28</v>
      </c>
      <c r="I73" s="27">
        <v>0</v>
      </c>
      <c r="J73" s="27">
        <v>0</v>
      </c>
      <c r="K73" s="78">
        <f>G72+I73</f>
        <v>8</v>
      </c>
      <c r="L73" s="14">
        <f>1-$L62</f>
        <v>0.60346472977889642</v>
      </c>
      <c r="M73" s="27">
        <f>L73*K73</f>
        <v>4.8277178382311714</v>
      </c>
      <c r="N73" s="67">
        <f>M72+M73</f>
        <v>15.137634863979864</v>
      </c>
    </row>
    <row r="74" spans="1:14" x14ac:dyDescent="0.3">
      <c r="A74" s="26"/>
      <c r="B74" s="27"/>
      <c r="C74" s="27" t="s">
        <v>69</v>
      </c>
      <c r="D74" s="27"/>
      <c r="E74" s="27"/>
      <c r="F74" s="27"/>
      <c r="G74" s="27"/>
      <c r="H74" s="29"/>
      <c r="I74" s="27"/>
      <c r="J74" s="27"/>
      <c r="K74" s="27"/>
      <c r="L74" s="14"/>
      <c r="M74" s="27"/>
      <c r="N74" s="31"/>
    </row>
    <row r="75" spans="1:14" x14ac:dyDescent="0.3">
      <c r="A75" s="26"/>
      <c r="B75" s="27"/>
      <c r="C75" s="27" t="s">
        <v>6</v>
      </c>
      <c r="D75" s="27">
        <f>C10</f>
        <v>3</v>
      </c>
      <c r="E75" s="27">
        <f>D10</f>
        <v>10</v>
      </c>
      <c r="F75" s="27"/>
      <c r="G75" s="27">
        <f>D75+E75</f>
        <v>13</v>
      </c>
      <c r="H75" s="29" t="s">
        <v>27</v>
      </c>
      <c r="I75" s="45">
        <f>E10</f>
        <v>0</v>
      </c>
      <c r="J75" s="27">
        <f>F10</f>
        <v>3</v>
      </c>
      <c r="K75" s="78">
        <f>G75+I75+J75</f>
        <v>16</v>
      </c>
      <c r="L75" s="14">
        <f>$L62</f>
        <v>0.39653527022110358</v>
      </c>
      <c r="M75" s="27">
        <f>L75*K75</f>
        <v>6.3445643235376572</v>
      </c>
      <c r="N75" s="31"/>
    </row>
    <row r="76" spans="1:14" ht="15" thickBot="1" x14ac:dyDescent="0.35">
      <c r="A76" s="32"/>
      <c r="B76" s="33"/>
      <c r="C76" s="33" t="s">
        <v>69</v>
      </c>
      <c r="D76" s="33"/>
      <c r="E76" s="33"/>
      <c r="F76" s="33"/>
      <c r="G76" s="33"/>
      <c r="H76" s="34" t="s">
        <v>28</v>
      </c>
      <c r="I76" s="33">
        <v>0</v>
      </c>
      <c r="J76" s="33">
        <v>0</v>
      </c>
      <c r="K76" s="79">
        <f>G75+I76</f>
        <v>13</v>
      </c>
      <c r="L76" s="52">
        <f>1-$L62</f>
        <v>0.60346472977889642</v>
      </c>
      <c r="M76" s="33">
        <f>L76*K76</f>
        <v>7.8450414871256537</v>
      </c>
      <c r="N76" s="68">
        <f>M75+M76</f>
        <v>14.189605810663311</v>
      </c>
    </row>
    <row r="77" spans="1:14" x14ac:dyDescent="0.3">
      <c r="A77" s="1"/>
      <c r="B77" s="1"/>
      <c r="C77" s="1"/>
      <c r="D77" s="1"/>
      <c r="E77" s="1"/>
      <c r="G77" s="1"/>
      <c r="H77" s="1"/>
      <c r="I77" s="1"/>
      <c r="J77" s="1"/>
      <c r="K77" s="1"/>
      <c r="L77" s="2"/>
      <c r="M77" s="1"/>
      <c r="N77" s="1"/>
    </row>
  </sheetData>
  <mergeCells count="3">
    <mergeCell ref="C4:D4"/>
    <mergeCell ref="E4:F4"/>
    <mergeCell ref="M4:N10"/>
  </mergeCells>
  <dataValidations count="2">
    <dataValidation type="whole" allowBlank="1" showInputMessage="1" showErrorMessage="1" sqref="C8:F10">
      <formula1>0</formula1>
      <formula2>30</formula2>
    </dataValidation>
    <dataValidation type="decimal" allowBlank="1" showInputMessage="1" showErrorMessage="1" sqref="K5">
      <formula1>0</formula1>
      <formula2>0.1</formula2>
    </dataValidation>
  </dataValidations>
  <pageMargins left="0.25" right="0.25" top="0.75" bottom="0.75" header="0.3" footer="0.3"/>
  <pageSetup scale="90" fitToHeight="2" orientation="landscape" horizontalDpi="0" verticalDpi="0" r:id="rId1"/>
  <headerFooter>
    <oddFooter>&amp;F&amp;RPage &amp;P</oddFooter>
  </headerFooter>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Miami-Dade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Macomber</dc:creator>
  <cp:lastModifiedBy>John Macomber</cp:lastModifiedBy>
  <cp:lastPrinted>2017-03-03T04:21:40Z</cp:lastPrinted>
  <dcterms:created xsi:type="dcterms:W3CDTF">2017-03-02T23:58:36Z</dcterms:created>
  <dcterms:modified xsi:type="dcterms:W3CDTF">2017-04-03T03:53:48Z</dcterms:modified>
</cp:coreProperties>
</file>